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gununutmaz/Desktop/"/>
    </mc:Choice>
  </mc:AlternateContent>
  <xr:revisionPtr revIDLastSave="0" documentId="13_ncr:1_{44A63507-5363-DD42-AB7B-DD2EAFCCA347}" xr6:coauthVersionLast="47" xr6:coauthVersionMax="47" xr10:uidLastSave="{00000000-0000-0000-0000-000000000000}"/>
  <bookViews>
    <workbookView xWindow="6960" yWindow="500" windowWidth="43260" windowHeight="27860" xr2:uid="{2C8526E0-FABF-5A4F-9C1A-2629E6084D02}"/>
  </bookViews>
  <sheets>
    <sheet name="Sözleşmeler ve Risk Yönetimi" sheetId="7" r:id="rId1"/>
    <sheet name="Simülasyonl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" l="1"/>
  <c r="R12" i="2"/>
  <c r="R13" i="2"/>
  <c r="R14" i="2"/>
  <c r="R15" i="2"/>
  <c r="R16" i="2"/>
  <c r="R17" i="2"/>
  <c r="R18" i="2"/>
  <c r="R19" i="2"/>
  <c r="R20" i="2"/>
  <c r="R21" i="2"/>
  <c r="R22" i="2"/>
  <c r="R23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Z9" i="7"/>
  <c r="Z10" i="7"/>
  <c r="Z12" i="7"/>
  <c r="Z13" i="7"/>
  <c r="Z14" i="7"/>
  <c r="Z15" i="7"/>
  <c r="Z16" i="7"/>
  <c r="Z17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W9" i="7"/>
  <c r="X9" i="7"/>
  <c r="Y9" i="7"/>
  <c r="W10" i="7"/>
  <c r="X10" i="7"/>
  <c r="Y10" i="7"/>
  <c r="W12" i="7"/>
  <c r="X12" i="7"/>
  <c r="Y12" i="7"/>
  <c r="W13" i="7"/>
  <c r="X13" i="7"/>
  <c r="Y13" i="7"/>
  <c r="W14" i="7"/>
  <c r="X14" i="7"/>
  <c r="Y14" i="7"/>
  <c r="W15" i="7"/>
  <c r="X15" i="7"/>
  <c r="Y15" i="7"/>
  <c r="W16" i="7"/>
  <c r="X16" i="7"/>
  <c r="Y16" i="7"/>
  <c r="W17" i="7"/>
  <c r="X17" i="7"/>
  <c r="Y17" i="7"/>
  <c r="W19" i="7"/>
  <c r="X19" i="7"/>
  <c r="Y19" i="7"/>
  <c r="W20" i="7"/>
  <c r="X20" i="7"/>
  <c r="Y20" i="7"/>
  <c r="W21" i="7"/>
  <c r="X21" i="7"/>
  <c r="Y21" i="7"/>
  <c r="W22" i="7"/>
  <c r="X22" i="7"/>
  <c r="Y22" i="7"/>
  <c r="W23" i="7"/>
  <c r="X23" i="7"/>
  <c r="Y23" i="7"/>
  <c r="W24" i="7"/>
  <c r="X24" i="7"/>
  <c r="Y24" i="7"/>
  <c r="W25" i="7"/>
  <c r="X25" i="7"/>
  <c r="Y25" i="7"/>
  <c r="W26" i="7"/>
  <c r="X26" i="7"/>
  <c r="Y26" i="7"/>
  <c r="W27" i="7"/>
  <c r="X27" i="7"/>
  <c r="Y27" i="7"/>
  <c r="W28" i="7"/>
  <c r="X28" i="7"/>
  <c r="Y28" i="7"/>
  <c r="W29" i="7"/>
  <c r="X29" i="7"/>
  <c r="Y29" i="7"/>
  <c r="W30" i="7"/>
  <c r="X30" i="7"/>
  <c r="Y30" i="7"/>
  <c r="W31" i="7"/>
  <c r="X31" i="7"/>
  <c r="Y31" i="7"/>
  <c r="W32" i="7"/>
  <c r="X32" i="7"/>
  <c r="Y32" i="7"/>
  <c r="W33" i="7"/>
  <c r="X33" i="7"/>
  <c r="Y33" i="7"/>
  <c r="W34" i="7"/>
  <c r="X34" i="7"/>
  <c r="Y34" i="7"/>
  <c r="W35" i="7"/>
  <c r="X35" i="7"/>
  <c r="Y35" i="7"/>
  <c r="W36" i="7"/>
  <c r="X36" i="7"/>
  <c r="Y36" i="7"/>
  <c r="W37" i="7"/>
  <c r="X37" i="7"/>
  <c r="Y37" i="7"/>
  <c r="W38" i="7"/>
  <c r="X38" i="7"/>
  <c r="Y38" i="7"/>
  <c r="W39" i="7"/>
  <c r="X39" i="7"/>
  <c r="Y39" i="7"/>
  <c r="W40" i="7"/>
  <c r="X40" i="7"/>
  <c r="Y40" i="7"/>
  <c r="W41" i="7"/>
  <c r="X41" i="7"/>
  <c r="Y41" i="7"/>
  <c r="W42" i="7"/>
  <c r="X42" i="7"/>
  <c r="Y42" i="7"/>
  <c r="W43" i="7"/>
  <c r="X43" i="7"/>
  <c r="Y43" i="7"/>
  <c r="W44" i="7"/>
  <c r="X44" i="7"/>
  <c r="Y44" i="7"/>
  <c r="W45" i="7"/>
  <c r="X45" i="7"/>
  <c r="Y45" i="7"/>
  <c r="W46" i="7"/>
  <c r="X46" i="7"/>
  <c r="Y46" i="7"/>
  <c r="W47" i="7"/>
  <c r="X47" i="7"/>
  <c r="Y47" i="7"/>
  <c r="W48" i="7"/>
  <c r="X48" i="7"/>
  <c r="Y48" i="7"/>
  <c r="W49" i="7"/>
  <c r="X49" i="7"/>
  <c r="Y49" i="7"/>
  <c r="W50" i="7"/>
  <c r="X50" i="7"/>
  <c r="Y50" i="7"/>
  <c r="W51" i="7"/>
  <c r="X51" i="7"/>
  <c r="Y51" i="7"/>
  <c r="W52" i="7"/>
  <c r="X52" i="7"/>
  <c r="Y52" i="7"/>
  <c r="W53" i="7"/>
  <c r="X53" i="7"/>
  <c r="Y53" i="7"/>
  <c r="W54" i="7"/>
  <c r="X54" i="7"/>
  <c r="Y54" i="7"/>
  <c r="W55" i="7"/>
  <c r="X55" i="7"/>
  <c r="Y55" i="7"/>
  <c r="W56" i="7"/>
  <c r="X56" i="7"/>
  <c r="Y56" i="7"/>
  <c r="W57" i="7"/>
  <c r="X57" i="7"/>
  <c r="Y57" i="7"/>
  <c r="W58" i="7"/>
  <c r="X58" i="7"/>
  <c r="Y58" i="7"/>
  <c r="W59" i="7"/>
  <c r="X59" i="7"/>
  <c r="Y59" i="7"/>
  <c r="W60" i="7"/>
  <c r="X60" i="7"/>
  <c r="Y60" i="7"/>
  <c r="W61" i="7"/>
  <c r="X61" i="7"/>
  <c r="Y61" i="7"/>
  <c r="W62" i="7"/>
  <c r="X62" i="7"/>
  <c r="Y62" i="7"/>
  <c r="W63" i="7"/>
  <c r="X63" i="7"/>
  <c r="Y63" i="7"/>
  <c r="W65" i="7"/>
  <c r="X65" i="7"/>
  <c r="Y65" i="7"/>
  <c r="W66" i="7"/>
  <c r="X66" i="7"/>
  <c r="Y66" i="7"/>
  <c r="W67" i="7"/>
  <c r="X67" i="7"/>
  <c r="Y67" i="7"/>
  <c r="W68" i="7"/>
  <c r="X68" i="7"/>
  <c r="Y68" i="7"/>
  <c r="W69" i="7"/>
  <c r="X69" i="7"/>
  <c r="Y69" i="7"/>
  <c r="W70" i="7"/>
  <c r="X70" i="7"/>
  <c r="Y70" i="7"/>
  <c r="W71" i="7"/>
  <c r="X71" i="7"/>
  <c r="Y71" i="7"/>
  <c r="W72" i="7"/>
  <c r="X72" i="7"/>
  <c r="Y72" i="7"/>
  <c r="W73" i="7"/>
  <c r="X73" i="7"/>
  <c r="Y73" i="7"/>
  <c r="W74" i="7"/>
  <c r="X74" i="7"/>
  <c r="Y74" i="7"/>
  <c r="W75" i="7"/>
  <c r="X75" i="7"/>
  <c r="Y75" i="7"/>
  <c r="W76" i="7"/>
  <c r="X76" i="7"/>
  <c r="Y76" i="7"/>
  <c r="W77" i="7"/>
  <c r="X77" i="7"/>
  <c r="Y77" i="7"/>
  <c r="R8" i="7"/>
  <c r="R9" i="7"/>
  <c r="S9" i="7"/>
  <c r="T9" i="7"/>
  <c r="U9" i="7"/>
  <c r="V9" i="7"/>
  <c r="R10" i="7"/>
  <c r="S10" i="7"/>
  <c r="T10" i="7"/>
  <c r="U10" i="7"/>
  <c r="V10" i="7"/>
  <c r="R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R19" i="7"/>
  <c r="S19" i="7"/>
  <c r="T19" i="7"/>
  <c r="U19" i="7"/>
  <c r="V19" i="7"/>
  <c r="R20" i="7"/>
  <c r="S20" i="7"/>
  <c r="T20" i="7"/>
  <c r="U20" i="7"/>
  <c r="V20" i="7"/>
  <c r="R21" i="7"/>
  <c r="S21" i="7"/>
  <c r="T21" i="7"/>
  <c r="U21" i="7"/>
  <c r="V21" i="7"/>
  <c r="R22" i="7"/>
  <c r="S22" i="7"/>
  <c r="T22" i="7"/>
  <c r="U22" i="7"/>
  <c r="V22" i="7"/>
  <c r="R23" i="7"/>
  <c r="S23" i="7"/>
  <c r="T23" i="7"/>
  <c r="U23" i="7"/>
  <c r="V23" i="7"/>
  <c r="R24" i="7"/>
  <c r="S24" i="7"/>
  <c r="T24" i="7"/>
  <c r="U24" i="7"/>
  <c r="V24" i="7"/>
  <c r="R25" i="7"/>
  <c r="S25" i="7"/>
  <c r="T25" i="7"/>
  <c r="U25" i="7"/>
  <c r="V25" i="7"/>
  <c r="R26" i="7"/>
  <c r="S26" i="7"/>
  <c r="T26" i="7"/>
  <c r="U26" i="7"/>
  <c r="V26" i="7"/>
  <c r="R27" i="7"/>
  <c r="S27" i="7"/>
  <c r="T27" i="7"/>
  <c r="U27" i="7"/>
  <c r="V27" i="7"/>
  <c r="R28" i="7"/>
  <c r="S28" i="7"/>
  <c r="T28" i="7"/>
  <c r="U28" i="7"/>
  <c r="V28" i="7"/>
  <c r="R29" i="7"/>
  <c r="S29" i="7"/>
  <c r="T29" i="7"/>
  <c r="U29" i="7"/>
  <c r="V29" i="7"/>
  <c r="R30" i="7"/>
  <c r="S30" i="7"/>
  <c r="T30" i="7"/>
  <c r="U30" i="7"/>
  <c r="V30" i="7"/>
  <c r="R31" i="7"/>
  <c r="S31" i="7"/>
  <c r="T31" i="7"/>
  <c r="U31" i="7"/>
  <c r="V31" i="7"/>
  <c r="R32" i="7"/>
  <c r="S32" i="7"/>
  <c r="T32" i="7"/>
  <c r="U32" i="7"/>
  <c r="V32" i="7"/>
  <c r="R33" i="7"/>
  <c r="S33" i="7"/>
  <c r="T33" i="7"/>
  <c r="U33" i="7"/>
  <c r="V33" i="7"/>
  <c r="R34" i="7"/>
  <c r="S34" i="7"/>
  <c r="T34" i="7"/>
  <c r="U34" i="7"/>
  <c r="V34" i="7"/>
  <c r="R35" i="7"/>
  <c r="S35" i="7"/>
  <c r="T35" i="7"/>
  <c r="U35" i="7"/>
  <c r="V35" i="7"/>
  <c r="R36" i="7"/>
  <c r="S36" i="7"/>
  <c r="T36" i="7"/>
  <c r="U36" i="7"/>
  <c r="V36" i="7"/>
  <c r="R37" i="7"/>
  <c r="S37" i="7"/>
  <c r="T37" i="7"/>
  <c r="U37" i="7"/>
  <c r="V37" i="7"/>
  <c r="R38" i="7"/>
  <c r="S38" i="7"/>
  <c r="T38" i="7"/>
  <c r="U38" i="7"/>
  <c r="V38" i="7"/>
  <c r="R39" i="7"/>
  <c r="S39" i="7"/>
  <c r="T39" i="7"/>
  <c r="U39" i="7"/>
  <c r="V39" i="7"/>
  <c r="R40" i="7"/>
  <c r="S40" i="7"/>
  <c r="T40" i="7"/>
  <c r="U40" i="7"/>
  <c r="V40" i="7"/>
  <c r="R41" i="7"/>
  <c r="S41" i="7"/>
  <c r="T41" i="7"/>
  <c r="U41" i="7"/>
  <c r="V41" i="7"/>
  <c r="R42" i="7"/>
  <c r="S42" i="7"/>
  <c r="T42" i="7"/>
  <c r="U42" i="7"/>
  <c r="V42" i="7"/>
  <c r="R43" i="7"/>
  <c r="S43" i="7"/>
  <c r="T43" i="7"/>
  <c r="U43" i="7"/>
  <c r="V43" i="7"/>
  <c r="R44" i="7"/>
  <c r="S44" i="7"/>
  <c r="T44" i="7"/>
  <c r="U44" i="7"/>
  <c r="V44" i="7"/>
  <c r="R45" i="7"/>
  <c r="S45" i="7"/>
  <c r="T45" i="7"/>
  <c r="U45" i="7"/>
  <c r="V45" i="7"/>
  <c r="R46" i="7"/>
  <c r="S46" i="7"/>
  <c r="T46" i="7"/>
  <c r="U46" i="7"/>
  <c r="V46" i="7"/>
  <c r="R47" i="7"/>
  <c r="S47" i="7"/>
  <c r="T47" i="7"/>
  <c r="U47" i="7"/>
  <c r="V47" i="7"/>
  <c r="R48" i="7"/>
  <c r="S48" i="7"/>
  <c r="T48" i="7"/>
  <c r="U48" i="7"/>
  <c r="V48" i="7"/>
  <c r="R49" i="7"/>
  <c r="S49" i="7"/>
  <c r="T49" i="7"/>
  <c r="U49" i="7"/>
  <c r="V49" i="7"/>
  <c r="R50" i="7"/>
  <c r="S50" i="7"/>
  <c r="T50" i="7"/>
  <c r="U50" i="7"/>
  <c r="V50" i="7"/>
  <c r="R51" i="7"/>
  <c r="S51" i="7"/>
  <c r="T51" i="7"/>
  <c r="U51" i="7"/>
  <c r="V51" i="7"/>
  <c r="R52" i="7"/>
  <c r="S52" i="7"/>
  <c r="T52" i="7"/>
  <c r="U52" i="7"/>
  <c r="V52" i="7"/>
  <c r="R53" i="7"/>
  <c r="S53" i="7"/>
  <c r="T53" i="7"/>
  <c r="U53" i="7"/>
  <c r="V53" i="7"/>
  <c r="R54" i="7"/>
  <c r="S54" i="7"/>
  <c r="T54" i="7"/>
  <c r="U54" i="7"/>
  <c r="V54" i="7"/>
  <c r="R55" i="7"/>
  <c r="S55" i="7"/>
  <c r="T55" i="7"/>
  <c r="U55" i="7"/>
  <c r="V55" i="7"/>
  <c r="R56" i="7"/>
  <c r="S56" i="7"/>
  <c r="T56" i="7"/>
  <c r="U56" i="7"/>
  <c r="V56" i="7"/>
  <c r="R57" i="7"/>
  <c r="S57" i="7"/>
  <c r="T57" i="7"/>
  <c r="U57" i="7"/>
  <c r="V57" i="7"/>
  <c r="R58" i="7"/>
  <c r="S58" i="7"/>
  <c r="T58" i="7"/>
  <c r="U58" i="7"/>
  <c r="V58" i="7"/>
  <c r="R59" i="7"/>
  <c r="S59" i="7"/>
  <c r="T59" i="7"/>
  <c r="U59" i="7"/>
  <c r="V59" i="7"/>
  <c r="R60" i="7"/>
  <c r="S60" i="7"/>
  <c r="T60" i="7"/>
  <c r="U60" i="7"/>
  <c r="V60" i="7"/>
  <c r="R61" i="7"/>
  <c r="S61" i="7"/>
  <c r="T61" i="7"/>
  <c r="U61" i="7"/>
  <c r="V61" i="7"/>
  <c r="R62" i="7"/>
  <c r="S62" i="7"/>
  <c r="T62" i="7"/>
  <c r="U62" i="7"/>
  <c r="V62" i="7"/>
  <c r="R63" i="7"/>
  <c r="S63" i="7"/>
  <c r="T63" i="7"/>
  <c r="U63" i="7"/>
  <c r="V63" i="7"/>
  <c r="R64" i="7"/>
  <c r="R65" i="7"/>
  <c r="S65" i="7"/>
  <c r="T65" i="7"/>
  <c r="U65" i="7"/>
  <c r="V65" i="7"/>
  <c r="R66" i="7"/>
  <c r="S66" i="7"/>
  <c r="T66" i="7"/>
  <c r="U66" i="7"/>
  <c r="V66" i="7"/>
  <c r="R67" i="7"/>
  <c r="S67" i="7"/>
  <c r="T67" i="7"/>
  <c r="U67" i="7"/>
  <c r="V67" i="7"/>
  <c r="R68" i="7"/>
  <c r="S68" i="7"/>
  <c r="T68" i="7"/>
  <c r="U68" i="7"/>
  <c r="V68" i="7"/>
  <c r="R69" i="7"/>
  <c r="S69" i="7"/>
  <c r="T69" i="7"/>
  <c r="U69" i="7"/>
  <c r="V69" i="7"/>
  <c r="R70" i="7"/>
  <c r="S70" i="7"/>
  <c r="T70" i="7"/>
  <c r="U70" i="7"/>
  <c r="V70" i="7"/>
  <c r="R71" i="7"/>
  <c r="S71" i="7"/>
  <c r="T71" i="7"/>
  <c r="U71" i="7"/>
  <c r="V71" i="7"/>
  <c r="R72" i="7"/>
  <c r="S72" i="7"/>
  <c r="T72" i="7"/>
  <c r="U72" i="7"/>
  <c r="V72" i="7"/>
  <c r="R73" i="7"/>
  <c r="S73" i="7"/>
  <c r="T73" i="7"/>
  <c r="U73" i="7"/>
  <c r="V73" i="7"/>
  <c r="R74" i="7"/>
  <c r="S74" i="7"/>
  <c r="T74" i="7"/>
  <c r="U74" i="7"/>
  <c r="V74" i="7"/>
  <c r="R75" i="7"/>
  <c r="S75" i="7"/>
  <c r="T75" i="7"/>
  <c r="U75" i="7"/>
  <c r="V75" i="7"/>
  <c r="R76" i="7"/>
  <c r="S76" i="7"/>
  <c r="T76" i="7"/>
  <c r="U76" i="7"/>
  <c r="V76" i="7"/>
  <c r="R77" i="7"/>
  <c r="S77" i="7"/>
  <c r="T77" i="7"/>
  <c r="U77" i="7"/>
  <c r="V77" i="7"/>
  <c r="Q9" i="7"/>
  <c r="Q10" i="7"/>
  <c r="Q12" i="7"/>
  <c r="Q13" i="7"/>
  <c r="Q14" i="7"/>
  <c r="Q15" i="7"/>
  <c r="Q16" i="7"/>
  <c r="Q17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O9" i="7"/>
  <c r="P9" i="7" s="1"/>
  <c r="O10" i="7"/>
  <c r="P10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8" i="7"/>
  <c r="P28" i="7" s="1"/>
  <c r="O29" i="7"/>
  <c r="P29" i="7" s="1"/>
  <c r="O30" i="7"/>
  <c r="P30" i="7" s="1"/>
  <c r="O31" i="7"/>
  <c r="P31" i="7" s="1"/>
  <c r="O32" i="7"/>
  <c r="P32" i="7" s="1"/>
  <c r="O33" i="7"/>
  <c r="P33" i="7" s="1"/>
  <c r="O34" i="7"/>
  <c r="P34" i="7" s="1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43" i="7"/>
  <c r="P43" i="7" s="1"/>
  <c r="O44" i="7"/>
  <c r="P44" i="7" s="1"/>
  <c r="O45" i="7"/>
  <c r="P45" i="7" s="1"/>
  <c r="O46" i="7"/>
  <c r="P46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P63" i="7" s="1"/>
  <c r="O65" i="7"/>
  <c r="P65" i="7" s="1"/>
  <c r="O66" i="7"/>
  <c r="P66" i="7" s="1"/>
  <c r="O67" i="7"/>
  <c r="P67" i="7" s="1"/>
  <c r="O68" i="7"/>
  <c r="P68" i="7" s="1"/>
  <c r="O69" i="7"/>
  <c r="P69" i="7" s="1"/>
  <c r="O70" i="7"/>
  <c r="P70" i="7" s="1"/>
  <c r="O71" i="7"/>
  <c r="P71" i="7" s="1"/>
  <c r="O72" i="7"/>
  <c r="P72" i="7" s="1"/>
  <c r="O73" i="7"/>
  <c r="P73" i="7" s="1"/>
  <c r="O74" i="7"/>
  <c r="P74" i="7" s="1"/>
  <c r="O75" i="7"/>
  <c r="P75" i="7" s="1"/>
  <c r="O76" i="7"/>
  <c r="P76" i="7" s="1"/>
  <c r="O77" i="7"/>
  <c r="P77" i="7" s="1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I8" i="7"/>
  <c r="J8" i="7"/>
  <c r="H81" i="7"/>
  <c r="R9" i="2"/>
  <c r="R25" i="2"/>
  <c r="R26" i="2"/>
  <c r="R27" i="2"/>
  <c r="R28" i="2"/>
  <c r="R29" i="2"/>
  <c r="R30" i="2"/>
  <c r="R24" i="2"/>
  <c r="M2" i="2"/>
  <c r="G30" i="2"/>
  <c r="G29" i="2"/>
  <c r="G28" i="2"/>
  <c r="G27" i="2"/>
  <c r="G26" i="2"/>
  <c r="G25" i="2"/>
  <c r="G24" i="2"/>
  <c r="G9" i="2"/>
  <c r="B2" i="2"/>
  <c r="O8" i="7" l="1"/>
  <c r="W8" i="7"/>
  <c r="X8" i="7" s="1"/>
  <c r="Y8" i="7" s="1"/>
  <c r="U30" i="2"/>
  <c r="U29" i="2"/>
  <c r="J29" i="2"/>
  <c r="J30" i="2"/>
  <c r="W18" i="7"/>
  <c r="S18" i="7"/>
  <c r="O18" i="7"/>
  <c r="Q18" i="7" s="1"/>
  <c r="S8" i="7"/>
  <c r="W11" i="7"/>
  <c r="O11" i="7"/>
  <c r="Q11" i="7" s="1"/>
  <c r="S11" i="7"/>
  <c r="P8" i="7"/>
  <c r="Q8" i="7"/>
  <c r="W64" i="7"/>
  <c r="O64" i="7"/>
  <c r="Q64" i="7" s="1"/>
  <c r="S64" i="7"/>
  <c r="L81" i="7"/>
  <c r="I81" i="7"/>
  <c r="U8" i="7" l="1"/>
  <c r="V8" i="7" s="1"/>
  <c r="T8" i="7"/>
  <c r="Z8" i="7"/>
  <c r="X18" i="7"/>
  <c r="Y18" i="7" s="1"/>
  <c r="T18" i="7"/>
  <c r="P18" i="7"/>
  <c r="X11" i="7"/>
  <c r="Y11" i="7" s="1"/>
  <c r="P11" i="7"/>
  <c r="T11" i="7"/>
  <c r="S81" i="7"/>
  <c r="X64" i="7"/>
  <c r="Y64" i="7" s="1"/>
  <c r="P64" i="7"/>
  <c r="T64" i="7"/>
  <c r="O81" i="7"/>
  <c r="Z18" i="7" l="1"/>
  <c r="U18" i="7"/>
  <c r="V18" i="7" s="1"/>
  <c r="U11" i="7"/>
  <c r="V11" i="7" s="1"/>
  <c r="Z11" i="7"/>
  <c r="U64" i="7"/>
  <c r="V64" i="7" s="1"/>
  <c r="Z64" i="7"/>
  <c r="Y81" i="7"/>
</calcChain>
</file>

<file path=xl/sharedStrings.xml><?xml version="1.0" encoding="utf-8"?>
<sst xmlns="http://schemas.openxmlformats.org/spreadsheetml/2006/main" count="231" uniqueCount="138">
  <si>
    <t>Spot</t>
  </si>
  <si>
    <t>∆F (%)</t>
  </si>
  <si>
    <t>F_SISE0226</t>
  </si>
  <si>
    <t>∆P (%)</t>
  </si>
  <si>
    <t>Long</t>
  </si>
  <si>
    <t>Net</t>
  </si>
  <si>
    <t>TRY</t>
  </si>
  <si>
    <t>SISE</t>
  </si>
  <si>
    <t>USD/TRY</t>
  </si>
  <si>
    <t>Contrats</t>
  </si>
  <si>
    <t>Price Scan Range - PSR (%)</t>
  </si>
  <si>
    <t>XU030</t>
  </si>
  <si>
    <t>XLBNK</t>
  </si>
  <si>
    <t>X10XB</t>
  </si>
  <si>
    <t>EUR/TRY</t>
  </si>
  <si>
    <t>EUR/USD</t>
  </si>
  <si>
    <t>GBP/USD </t>
  </si>
  <si>
    <t>CHN/TRY</t>
  </si>
  <si>
    <t>RUB/TRY</t>
  </si>
  <si>
    <t>XAU/TRY (Gold)</t>
  </si>
  <si>
    <t>XAU/USD </t>
  </si>
  <si>
    <t>XAG/USD (Silver)</t>
  </si>
  <si>
    <t>XPT/USD (Platinum)</t>
  </si>
  <si>
    <t>XCU/USD (Copper)</t>
  </si>
  <si>
    <t>XPD/USD (Palladium)</t>
  </si>
  <si>
    <t>ELCBASM (Electiricity)</t>
  </si>
  <si>
    <t>ELCBASQ</t>
  </si>
  <si>
    <t>ELCBASY</t>
  </si>
  <si>
    <t>TLREFF (Within Maturity)</t>
  </si>
  <si>
    <t>TLREFF (Out of Maturity)</t>
  </si>
  <si>
    <t>XSD25</t>
  </si>
  <si>
    <t>AEFES</t>
  </si>
  <si>
    <t>AKBNK</t>
  </si>
  <si>
    <t>AKSEN</t>
  </si>
  <si>
    <t>ALARK</t>
  </si>
  <si>
    <t>ARCLK</t>
  </si>
  <si>
    <t>ASELS</t>
  </si>
  <si>
    <t>ASTOR</t>
  </si>
  <si>
    <t>BIMAS</t>
  </si>
  <si>
    <t>BRSAN</t>
  </si>
  <si>
    <t>CIMSA</t>
  </si>
  <si>
    <t>DOAS</t>
  </si>
  <si>
    <t>DOHOL</t>
  </si>
  <si>
    <t>EKGYO</t>
  </si>
  <si>
    <t>ENJSA</t>
  </si>
  <si>
    <t>ENKAI</t>
  </si>
  <si>
    <t>EREGL</t>
  </si>
  <si>
    <t>FROTO</t>
  </si>
  <si>
    <t>GARAN</t>
  </si>
  <si>
    <t>GUBRF</t>
  </si>
  <si>
    <t>HALKB</t>
  </si>
  <si>
    <t>HEKTS</t>
  </si>
  <si>
    <t>ISCTR</t>
  </si>
  <si>
    <t>KCHOL</t>
  </si>
  <si>
    <t>KONTR</t>
  </si>
  <si>
    <t>TRMET</t>
  </si>
  <si>
    <t>TRALT</t>
  </si>
  <si>
    <t>KRDMD</t>
  </si>
  <si>
    <t>MGROS</t>
  </si>
  <si>
    <t>ODAS</t>
  </si>
  <si>
    <t>OYAKC</t>
  </si>
  <si>
    <t>PETKM</t>
  </si>
  <si>
    <t>PGSUS</t>
  </si>
  <si>
    <t>SAHOL</t>
  </si>
  <si>
    <t>SASA</t>
  </si>
  <si>
    <t>SASX10</t>
  </si>
  <si>
    <t>SOKM</t>
  </si>
  <si>
    <t>TAHVL</t>
  </si>
  <si>
    <t>TCELL</t>
  </si>
  <si>
    <t>THYAO</t>
  </si>
  <si>
    <t>TKFEN</t>
  </si>
  <si>
    <t>TOASO</t>
  </si>
  <si>
    <t>TSKB</t>
  </si>
  <si>
    <t>TTKOM</t>
  </si>
  <si>
    <t>TUPRS</t>
  </si>
  <si>
    <t>ULKER</t>
  </si>
  <si>
    <t>VAKBN</t>
  </si>
  <si>
    <t>VESTL</t>
  </si>
  <si>
    <t>YKBNK</t>
  </si>
  <si>
    <t>Commission can vary between banks and intermediaries</t>
  </si>
  <si>
    <t>https://www.borsaistanbul.com/piyasalar/viop/vadeli-islem-sozlesmeleri</t>
  </si>
  <si>
    <r>
      <rPr>
        <sz val="12"/>
        <color theme="1"/>
        <rFont val="TimesNewRomanPSMT"/>
      </rPr>
      <t>İlave Bilgiler için</t>
    </r>
    <r>
      <rPr>
        <b/>
        <sz val="12"/>
        <color theme="1"/>
        <rFont val="TimesNewRomanPSMT"/>
      </rPr>
      <t xml:space="preserve"> Borsa İstanbul | Vadeli İşlem Sözleşmeleri</t>
    </r>
  </si>
  <si>
    <t>Tarih</t>
  </si>
  <si>
    <t>Sözleşme</t>
  </si>
  <si>
    <t>Tür</t>
  </si>
  <si>
    <t>Vadeli</t>
  </si>
  <si>
    <t>Adet</t>
  </si>
  <si>
    <t>Pozisyon</t>
  </si>
  <si>
    <t>Açılan</t>
  </si>
  <si>
    <t>Büyüklük</t>
  </si>
  <si>
    <t>Son Fiyat</t>
  </si>
  <si>
    <t>Anlık</t>
  </si>
  <si>
    <t>FDA (%)</t>
  </si>
  <si>
    <t>PSR: Price Scan Range = FDA: Fiyat Değişim Aralığı</t>
  </si>
  <si>
    <t>Büyüklüğü</t>
  </si>
  <si>
    <t>Başlangıç</t>
  </si>
  <si>
    <t>Teminatı</t>
  </si>
  <si>
    <t>~ Banka</t>
  </si>
  <si>
    <t>Kaldıraç</t>
  </si>
  <si>
    <t>∆F (%): Vadeli ve Spot piyasa fiyatları arasındaki fark</t>
  </si>
  <si>
    <t>∆P (%): Cari fiyat ile işlemin açıldığı fiyat arasındaki değişim oranı</t>
  </si>
  <si>
    <t>K/Z (TRY)</t>
  </si>
  <si>
    <t>Brüt</t>
  </si>
  <si>
    <t>K/Z: Kâr/Zarar</t>
  </si>
  <si>
    <t>K/Z (%)</t>
  </si>
  <si>
    <t>Komisyon</t>
  </si>
  <si>
    <t>BSMV</t>
  </si>
  <si>
    <t>BSMV: Banka ve Sigorta Muameleleri Vergisi</t>
  </si>
  <si>
    <t>"Banka" teminatları BIST tarafından belirlenen oranlardan (genelde 2 kat) yüksek olabilir</t>
  </si>
  <si>
    <t>Tür Alım işlemleri için "Long" ve satış yönündeki işlemler için "Short" şeklindedir.</t>
  </si>
  <si>
    <r>
      <rPr>
        <sz val="12"/>
        <color rgb="FF0070C0"/>
        <rFont val="TimesNewRomanPSMT"/>
      </rPr>
      <t>Mavi</t>
    </r>
    <r>
      <rPr>
        <sz val="12"/>
        <color theme="1"/>
        <rFont val="TimesNewRomanPSMT"/>
        <family val="2"/>
      </rPr>
      <t xml:space="preserve"> renk kullanıcı girişi, </t>
    </r>
    <r>
      <rPr>
        <b/>
        <sz val="12"/>
        <color theme="1"/>
        <rFont val="TimesNewRomanPSMT"/>
      </rPr>
      <t>Siyah</t>
    </r>
    <r>
      <rPr>
        <sz val="12"/>
        <color theme="1"/>
        <rFont val="TimesNewRomanPSMT"/>
        <family val="2"/>
      </rPr>
      <t xml:space="preserve"> renk formül sonuçlarıdır</t>
    </r>
  </si>
  <si>
    <t>Alış/Satış</t>
  </si>
  <si>
    <t>Toplam</t>
  </si>
  <si>
    <t>Maliyet</t>
  </si>
  <si>
    <t>Hesap</t>
  </si>
  <si>
    <t>Bakiyesi</t>
  </si>
  <si>
    <t>VADELİ İŞLEMLER VE OPSİYON PİYASASI (VIOP) | TÜREV ÜRÜNLER</t>
  </si>
  <si>
    <t>Risk Yönetimi ve Pozisyon Büyüklüğü Tablosu</t>
  </si>
  <si>
    <t>TOPLAM</t>
  </si>
  <si>
    <t>Cari Değer</t>
  </si>
  <si>
    <t>Teminat</t>
  </si>
  <si>
    <t>K/Z</t>
  </si>
  <si>
    <t>Bakiye</t>
  </si>
  <si>
    <t>"Hesap Bakiyesi" değeri, "Başlangıç Teminatı"+"Brüt Getiri" şeklinde hesaplanmış olup maliyetler dâhil değildir</t>
  </si>
  <si>
    <t>Tablo Hakkında Notlar</t>
  </si>
  <si>
    <t>SIMÜLASYON (Poz. 1)</t>
  </si>
  <si>
    <t>SIMÜLASYON (Toplam Pozisyon)</t>
  </si>
  <si>
    <t>F</t>
  </si>
  <si>
    <t>M</t>
  </si>
  <si>
    <t>Pozisyon 1</t>
  </si>
  <si>
    <t>Toplam Pozisyon</t>
  </si>
  <si>
    <t>M = Sözleşme Adedi x Sözleşme Büyüklüğü (20.000 = 200x100)</t>
  </si>
  <si>
    <t>Sözleşme Adedi</t>
  </si>
  <si>
    <t>En yüksek Zarar (TRY)</t>
  </si>
  <si>
    <t>En yüksek Kâr (TRY)</t>
  </si>
  <si>
    <t>F = Günlük Kapanış Fiyatı olup Şubat ayı için girilmiş gerçek veriler kullanıcı tarafından değiştirilebilir</t>
  </si>
  <si>
    <t>Sağ tarraftaki grafik örnek şeklinde Şubat ayı verileri üzerinden statik görsel olup aşağıdaki grafikler verilerle değişmektedir.</t>
  </si>
  <si>
    <t>Tablo ve Grafikler Hakkında Notlar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</si>
</sst>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#,##0.0000"/>
    <numFmt numFmtId="166" formatCode="#,##0.00_ ;[Red]\-#,##0.00\ "/>
    <numFmt numFmtId="167" formatCode="#,##0.00%;[Red]\-#,##0.00%"/>
    <numFmt numFmtId="168" formatCode="0.000%"/>
  </numFmts>
  <fonts count="19">
    <font>
      <sz val="12"/>
      <color theme="1"/>
      <name val="TimesNewRomanPSMT"/>
      <family val="2"/>
    </font>
    <font>
      <sz val="12"/>
      <color theme="0"/>
      <name val="TimesNewRomanPSMT"/>
      <family val="2"/>
    </font>
    <font>
      <sz val="12"/>
      <color rgb="FF0070C0"/>
      <name val="TimesNewRomanPSMT"/>
      <family val="2"/>
    </font>
    <font>
      <sz val="12"/>
      <color rgb="FF000000"/>
      <name val="TimesNewRomanPSMT"/>
      <family val="2"/>
    </font>
    <font>
      <b/>
      <sz val="12"/>
      <color theme="1"/>
      <name val="TimesNewRomanPSMT"/>
    </font>
    <font>
      <b/>
      <sz val="12"/>
      <color theme="0"/>
      <name val="TimesNewRomanPSMT"/>
    </font>
    <font>
      <sz val="8"/>
      <name val="TimesNewRomanPSMT"/>
      <family val="2"/>
    </font>
    <font>
      <sz val="12"/>
      <color rgb="FFFF0000"/>
      <name val="TimesNewRomanPSMT"/>
      <family val="2"/>
    </font>
    <font>
      <sz val="12"/>
      <color theme="9"/>
      <name val="TimesNewRomanPSMT"/>
      <family val="2"/>
    </font>
    <font>
      <sz val="12"/>
      <color theme="1"/>
      <name val="TimesNewRomanPSMT"/>
    </font>
    <font>
      <sz val="12"/>
      <color theme="1"/>
      <name val="Times New Roman"/>
      <family val="1"/>
    </font>
    <font>
      <sz val="12"/>
      <color theme="0" tint="-0.499984740745262"/>
      <name val="TimesNewRomanPSMT"/>
    </font>
    <font>
      <b/>
      <sz val="12"/>
      <color theme="1"/>
      <name val="Times New Roman"/>
      <family val="1"/>
    </font>
    <font>
      <b/>
      <sz val="12"/>
      <color rgb="FFFFFFFF"/>
      <name val="Inherit"/>
    </font>
    <font>
      <sz val="12"/>
      <color theme="1"/>
      <name val="Inherit"/>
    </font>
    <font>
      <b/>
      <sz val="14"/>
      <color theme="1"/>
      <name val="TimesNewRomanPSMT"/>
    </font>
    <font>
      <sz val="12"/>
      <color rgb="FF0070C0"/>
      <name val="TimesNewRomanPSMT"/>
    </font>
    <font>
      <sz val="12"/>
      <color theme="3" tint="0.249977111117893"/>
      <name val="TimesNewRomanPSMT"/>
      <family val="2"/>
    </font>
    <font>
      <sz val="12"/>
      <color theme="1"/>
      <name val="TimesNewRomanPSMT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C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indent="1"/>
    </xf>
    <xf numFmtId="0" fontId="0" fillId="2" borderId="0" xfId="0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Continuous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2" fillId="0" borderId="0" xfId="0" applyNumberFormat="1" applyFont="1" applyAlignment="1">
      <alignment horizontal="right"/>
    </xf>
    <xf numFmtId="0" fontId="5" fillId="6" borderId="0" xfId="0" applyFont="1" applyFill="1" applyAlignment="1">
      <alignment horizontal="centerContinuous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right"/>
    </xf>
    <xf numFmtId="2" fontId="1" fillId="6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2" xfId="0" applyBorder="1"/>
    <xf numFmtId="10" fontId="4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4" fontId="9" fillId="0" borderId="0" xfId="0" applyNumberFormat="1" applyFont="1"/>
    <xf numFmtId="166" fontId="10" fillId="0" borderId="0" xfId="0" applyNumberFormat="1" applyFont="1" applyAlignment="1">
      <alignment horizontal="right" indent="1"/>
    </xf>
    <xf numFmtId="167" fontId="10" fillId="0" borderId="0" xfId="0" applyNumberFormat="1" applyFont="1" applyAlignment="1">
      <alignment horizontal="right" indent="1"/>
    </xf>
    <xf numFmtId="4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indent="1"/>
    </xf>
    <xf numFmtId="4" fontId="2" fillId="0" borderId="0" xfId="0" applyNumberFormat="1" applyFont="1" applyAlignment="1">
      <alignment horizontal="right" indent="1"/>
    </xf>
    <xf numFmtId="0" fontId="0" fillId="8" borderId="0" xfId="0" applyFill="1" applyAlignment="1">
      <alignment horizontal="center"/>
    </xf>
    <xf numFmtId="0" fontId="11" fillId="0" borderId="0" xfId="0" applyFont="1"/>
    <xf numFmtId="4" fontId="11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12" fillId="0" borderId="0" xfId="0" applyFont="1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Continuous"/>
    </xf>
    <xf numFmtId="10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15" fillId="0" borderId="0" xfId="0" applyFont="1"/>
    <xf numFmtId="164" fontId="17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9" fontId="0" fillId="0" borderId="0" xfId="1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right" inden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ECBF"/>
      <color rgb="FFFFF5D8"/>
      <color rgb="FFFBF4EA"/>
      <color rgb="FFFFFB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Simülasyonlar!$B$2</c:f>
          <c:strCache>
            <c:ptCount val="1"/>
            <c:pt idx="0">
              <c:v>SIMÜLASYON (Poz. 1): F_SISE0226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DE"/>
        </a:p>
      </c:txPr>
    </c:title>
    <c:autoTitleDeleted val="0"/>
    <c:plotArea>
      <c:layout>
        <c:manualLayout>
          <c:layoutTarget val="inner"/>
          <c:xMode val="edge"/>
          <c:yMode val="edge"/>
          <c:x val="9.7099529919292979E-2"/>
          <c:y val="0.15366615033776515"/>
          <c:w val="0.84200121945622741"/>
          <c:h val="0.68516823716707553"/>
        </c:manualLayout>
      </c:layout>
      <c:areaChart>
        <c:grouping val="standard"/>
        <c:varyColors val="0"/>
        <c:ser>
          <c:idx val="0"/>
          <c:order val="0"/>
          <c:tx>
            <c:strRef>
              <c:f>Simülasyonlar!$E$6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Simülasyonlar!$B$11:$B$30</c:f>
              <c:numCache>
                <c:formatCode>dd/mm/yyyy;@</c:formatCode>
                <c:ptCount val="2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46069</c:v>
                </c:pt>
                <c:pt idx="11">
                  <c:v>46070</c:v>
                </c:pt>
                <c:pt idx="12">
                  <c:v>46071</c:v>
                </c:pt>
                <c:pt idx="13">
                  <c:v>46072</c:v>
                </c:pt>
                <c:pt idx="14">
                  <c:v>46073</c:v>
                </c:pt>
                <c:pt idx="15">
                  <c:v>46076</c:v>
                </c:pt>
                <c:pt idx="16">
                  <c:v>46077</c:v>
                </c:pt>
                <c:pt idx="17">
                  <c:v>46078</c:v>
                </c:pt>
                <c:pt idx="18">
                  <c:v>46079</c:v>
                </c:pt>
                <c:pt idx="19">
                  <c:v>46080</c:v>
                </c:pt>
              </c:numCache>
            </c:numRef>
          </c:cat>
          <c:val>
            <c:numRef>
              <c:f>Simülasyonlar!$E$11:$E$30</c:f>
              <c:numCache>
                <c:formatCode>#,##0.00</c:formatCode>
                <c:ptCount val="20"/>
                <c:pt idx="0">
                  <c:v>46.37</c:v>
                </c:pt>
                <c:pt idx="1">
                  <c:v>47.21</c:v>
                </c:pt>
                <c:pt idx="2">
                  <c:v>47.35</c:v>
                </c:pt>
                <c:pt idx="3">
                  <c:v>48.38</c:v>
                </c:pt>
                <c:pt idx="4">
                  <c:v>48.23</c:v>
                </c:pt>
                <c:pt idx="5">
                  <c:v>49.17</c:v>
                </c:pt>
                <c:pt idx="6">
                  <c:v>47.86</c:v>
                </c:pt>
                <c:pt idx="7">
                  <c:v>48.37</c:v>
                </c:pt>
                <c:pt idx="8">
                  <c:v>49.69</c:v>
                </c:pt>
                <c:pt idx="9">
                  <c:v>50.1</c:v>
                </c:pt>
                <c:pt idx="10">
                  <c:v>51.39</c:v>
                </c:pt>
                <c:pt idx="11">
                  <c:v>48.54</c:v>
                </c:pt>
                <c:pt idx="12">
                  <c:v>46.65</c:v>
                </c:pt>
                <c:pt idx="13">
                  <c:v>45.25</c:v>
                </c:pt>
                <c:pt idx="14">
                  <c:v>46.17</c:v>
                </c:pt>
                <c:pt idx="15">
                  <c:v>47.2</c:v>
                </c:pt>
                <c:pt idx="16">
                  <c:v>46.51</c:v>
                </c:pt>
                <c:pt idx="17">
                  <c:v>45.85</c:v>
                </c:pt>
                <c:pt idx="18">
                  <c:v>45.91</c:v>
                </c:pt>
                <c:pt idx="19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F-414A-B289-A4EFC24FACE7}"/>
            </c:ext>
          </c:extLst>
        </c:ser>
        <c:ser>
          <c:idx val="1"/>
          <c:order val="1"/>
          <c:tx>
            <c:strRef>
              <c:f>Simülasyonlar!$G$6</c:f>
              <c:strCache>
                <c:ptCount val="1"/>
                <c:pt idx="0">
                  <c:v>K/Z (TRY)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dLbls>
            <c:dLbl>
              <c:idx val="10"/>
              <c:layout>
                <c:manualLayout>
                  <c:x val="7.2405470635559133E-2"/>
                  <c:y val="-0.26618705035971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F0-2540-B79A-50C170E66CF7}"/>
                </c:ext>
              </c:extLst>
            </c:dLbl>
            <c:dLbl>
              <c:idx val="13"/>
              <c:layout>
                <c:manualLayout>
                  <c:x val="1.2872083668543845E-2"/>
                  <c:y val="3.836930455635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F0-2540-B79A-50C170E66CF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F0-2540-B79A-50C170E66C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2D-F043-81B7-04645C8AECCA}"/>
                </c:ext>
              </c:extLst>
            </c:dLbl>
            <c:dLbl>
              <c:idx val="17"/>
              <c:layout>
                <c:manualLayout>
                  <c:x val="-1.6090104585678626E-3"/>
                  <c:y val="-4.3165467625899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D-F043-81B7-04645C8AECC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53-D747-ADF2-64307A2611A0}"/>
                </c:ext>
              </c:extLst>
            </c:dLbl>
            <c:dLbl>
              <c:idx val="19"/>
              <c:layout>
                <c:manualLayout>
                  <c:x val="-4.9879324215607403E-2"/>
                  <c:y val="4.55635491606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2D-F043-81B7-04645C8AE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endParaRPr lang="en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Simülasyonlar!$B$11:$B$30</c:f>
              <c:numCache>
                <c:formatCode>dd/mm/yyyy;@</c:formatCode>
                <c:ptCount val="2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46069</c:v>
                </c:pt>
                <c:pt idx="11">
                  <c:v>46070</c:v>
                </c:pt>
                <c:pt idx="12">
                  <c:v>46071</c:v>
                </c:pt>
                <c:pt idx="13">
                  <c:v>46072</c:v>
                </c:pt>
                <c:pt idx="14">
                  <c:v>46073</c:v>
                </c:pt>
                <c:pt idx="15">
                  <c:v>46076</c:v>
                </c:pt>
                <c:pt idx="16">
                  <c:v>46077</c:v>
                </c:pt>
                <c:pt idx="17">
                  <c:v>46078</c:v>
                </c:pt>
                <c:pt idx="18">
                  <c:v>46079</c:v>
                </c:pt>
                <c:pt idx="19">
                  <c:v>46080</c:v>
                </c:pt>
              </c:numCache>
            </c:numRef>
          </c:cat>
          <c:val>
            <c:numRef>
              <c:f>Simülasyonlar!$G$11:$G$30</c:f>
              <c:numCache>
                <c:formatCode>#,##0.00</c:formatCode>
                <c:ptCount val="20"/>
                <c:pt idx="0">
                  <c:v>17400</c:v>
                </c:pt>
                <c:pt idx="1">
                  <c:v>34200</c:v>
                </c:pt>
                <c:pt idx="2">
                  <c:v>37000</c:v>
                </c:pt>
                <c:pt idx="3">
                  <c:v>57600</c:v>
                </c:pt>
                <c:pt idx="4">
                  <c:v>54599.999999999884</c:v>
                </c:pt>
                <c:pt idx="5">
                  <c:v>73400</c:v>
                </c:pt>
                <c:pt idx="6">
                  <c:v>47200</c:v>
                </c:pt>
                <c:pt idx="7">
                  <c:v>57400</c:v>
                </c:pt>
                <c:pt idx="8">
                  <c:v>83800</c:v>
                </c:pt>
                <c:pt idx="9">
                  <c:v>92000</c:v>
                </c:pt>
                <c:pt idx="10">
                  <c:v>117800</c:v>
                </c:pt>
                <c:pt idx="11">
                  <c:v>60800</c:v>
                </c:pt>
                <c:pt idx="12">
                  <c:v>23000</c:v>
                </c:pt>
                <c:pt idx="13">
                  <c:v>-5000</c:v>
                </c:pt>
                <c:pt idx="14">
                  <c:v>13400</c:v>
                </c:pt>
                <c:pt idx="15">
                  <c:v>34000</c:v>
                </c:pt>
                <c:pt idx="16">
                  <c:v>20200</c:v>
                </c:pt>
                <c:pt idx="17">
                  <c:v>7000</c:v>
                </c:pt>
                <c:pt idx="18">
                  <c:v>8199.9999999998836</c:v>
                </c:pt>
                <c:pt idx="19">
                  <c:v>-12000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9F-414A-B289-A4EFC24F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746672"/>
        <c:axId val="516748384"/>
      </c:areaChart>
      <c:dateAx>
        <c:axId val="516746672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DE"/>
          </a:p>
        </c:txPr>
        <c:crossAx val="516748384"/>
        <c:crosses val="autoZero"/>
        <c:auto val="1"/>
        <c:lblOffset val="100"/>
        <c:baseTimeUnit val="days"/>
      </c:dateAx>
      <c:valAx>
        <c:axId val="5167483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DE"/>
          </a:p>
        </c:txPr>
        <c:crossAx val="516746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920182945756081E-2"/>
          <c:y val="0.11241224343359958"/>
          <c:w val="0.13917281659181177"/>
          <c:h val="4.2046488793217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Simülasyonlar!$M$2</c:f>
          <c:strCache>
            <c:ptCount val="1"/>
            <c:pt idx="0">
              <c:v>SIMÜLASYON (Toplam Pozisyon): F_SISE0226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DE"/>
        </a:p>
      </c:txPr>
    </c:title>
    <c:autoTitleDeleted val="0"/>
    <c:plotArea>
      <c:layout>
        <c:manualLayout>
          <c:layoutTarget val="inner"/>
          <c:xMode val="edge"/>
          <c:yMode val="edge"/>
          <c:x val="9.7099529919292979E-2"/>
          <c:y val="0.15366615033776515"/>
          <c:w val="0.84200121945622741"/>
          <c:h val="0.68516823716707553"/>
        </c:manualLayout>
      </c:layout>
      <c:areaChart>
        <c:grouping val="standard"/>
        <c:varyColors val="0"/>
        <c:ser>
          <c:idx val="0"/>
          <c:order val="0"/>
          <c:tx>
            <c:strRef>
              <c:f>Simülasyonlar!$P$6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Simülasyonlar!$M$11:$M$30</c:f>
              <c:numCache>
                <c:formatCode>dd/mm/yyyy;@</c:formatCode>
                <c:ptCount val="2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46069</c:v>
                </c:pt>
                <c:pt idx="11">
                  <c:v>46070</c:v>
                </c:pt>
                <c:pt idx="12">
                  <c:v>46071</c:v>
                </c:pt>
                <c:pt idx="13">
                  <c:v>46072</c:v>
                </c:pt>
                <c:pt idx="14">
                  <c:v>46073</c:v>
                </c:pt>
                <c:pt idx="15">
                  <c:v>46076</c:v>
                </c:pt>
                <c:pt idx="16">
                  <c:v>46077</c:v>
                </c:pt>
                <c:pt idx="17">
                  <c:v>46078</c:v>
                </c:pt>
                <c:pt idx="18">
                  <c:v>46079</c:v>
                </c:pt>
                <c:pt idx="19">
                  <c:v>46080</c:v>
                </c:pt>
              </c:numCache>
            </c:numRef>
          </c:cat>
          <c:val>
            <c:numRef>
              <c:f>Simülasyonlar!$P$11:$P$30</c:f>
              <c:numCache>
                <c:formatCode>#,##0.00</c:formatCode>
                <c:ptCount val="20"/>
                <c:pt idx="0">
                  <c:v>46.37</c:v>
                </c:pt>
                <c:pt idx="1">
                  <c:v>47.21</c:v>
                </c:pt>
                <c:pt idx="2">
                  <c:v>47.35</c:v>
                </c:pt>
                <c:pt idx="3">
                  <c:v>48.38</c:v>
                </c:pt>
                <c:pt idx="4">
                  <c:v>48.23</c:v>
                </c:pt>
                <c:pt idx="5">
                  <c:v>49.17</c:v>
                </c:pt>
                <c:pt idx="6">
                  <c:v>47.86</c:v>
                </c:pt>
                <c:pt idx="7">
                  <c:v>48.37</c:v>
                </c:pt>
                <c:pt idx="8">
                  <c:v>49.69</c:v>
                </c:pt>
                <c:pt idx="9">
                  <c:v>50.1</c:v>
                </c:pt>
                <c:pt idx="10">
                  <c:v>51.39</c:v>
                </c:pt>
                <c:pt idx="11">
                  <c:v>48.54</c:v>
                </c:pt>
                <c:pt idx="12">
                  <c:v>46.65</c:v>
                </c:pt>
                <c:pt idx="13">
                  <c:v>45.25</c:v>
                </c:pt>
                <c:pt idx="14">
                  <c:v>46.17</c:v>
                </c:pt>
                <c:pt idx="15">
                  <c:v>47.2</c:v>
                </c:pt>
                <c:pt idx="16">
                  <c:v>46.51</c:v>
                </c:pt>
                <c:pt idx="17">
                  <c:v>45.85</c:v>
                </c:pt>
                <c:pt idx="18">
                  <c:v>45.91</c:v>
                </c:pt>
                <c:pt idx="19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E-9546-9DA6-231F34192F7F}"/>
            </c:ext>
          </c:extLst>
        </c:ser>
        <c:ser>
          <c:idx val="1"/>
          <c:order val="1"/>
          <c:tx>
            <c:strRef>
              <c:f>Simülasyonlar!$R$6</c:f>
              <c:strCache>
                <c:ptCount val="1"/>
                <c:pt idx="0">
                  <c:v>K/Z (TRY)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noFill/>
            </a:ln>
            <a:effectLst/>
          </c:spPr>
          <c:dLbls>
            <c:dLbl>
              <c:idx val="10"/>
              <c:layout>
                <c:manualLayout>
                  <c:x val="5.6916996047430828E-2"/>
                  <c:y val="-0.239808153477218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3-BA4F-B9DC-1A5B9664C60F}"/>
                </c:ext>
              </c:extLst>
            </c:dLbl>
            <c:dLbl>
              <c:idx val="19"/>
              <c:layout>
                <c:manualLayout>
                  <c:x val="-1.5810276679841782E-2"/>
                  <c:y val="7.6738609112709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3-BA4F-B9DC-1A5B9664C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endParaRPr lang="en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Simülasyonlar!$M$11:$M$30</c:f>
              <c:numCache>
                <c:formatCode>dd/mm/yyyy;@</c:formatCode>
                <c:ptCount val="20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46069</c:v>
                </c:pt>
                <c:pt idx="11">
                  <c:v>46070</c:v>
                </c:pt>
                <c:pt idx="12">
                  <c:v>46071</c:v>
                </c:pt>
                <c:pt idx="13">
                  <c:v>46072</c:v>
                </c:pt>
                <c:pt idx="14">
                  <c:v>46073</c:v>
                </c:pt>
                <c:pt idx="15">
                  <c:v>46076</c:v>
                </c:pt>
                <c:pt idx="16">
                  <c:v>46077</c:v>
                </c:pt>
                <c:pt idx="17">
                  <c:v>46078</c:v>
                </c:pt>
                <c:pt idx="18">
                  <c:v>46079</c:v>
                </c:pt>
                <c:pt idx="19">
                  <c:v>46080</c:v>
                </c:pt>
              </c:numCache>
            </c:numRef>
          </c:cat>
          <c:val>
            <c:numRef>
              <c:f>Simülasyonlar!$R$11:$R$30</c:f>
              <c:numCache>
                <c:formatCode>#,##0.00</c:formatCode>
                <c:ptCount val="20"/>
                <c:pt idx="0">
                  <c:v>57000</c:v>
                </c:pt>
                <c:pt idx="1">
                  <c:v>141000</c:v>
                </c:pt>
                <c:pt idx="2">
                  <c:v>155000</c:v>
                </c:pt>
                <c:pt idx="3">
                  <c:v>258000</c:v>
                </c:pt>
                <c:pt idx="4">
                  <c:v>243000</c:v>
                </c:pt>
                <c:pt idx="5">
                  <c:v>337000</c:v>
                </c:pt>
                <c:pt idx="6">
                  <c:v>206000</c:v>
                </c:pt>
                <c:pt idx="7">
                  <c:v>257000</c:v>
                </c:pt>
                <c:pt idx="8">
                  <c:v>389000</c:v>
                </c:pt>
                <c:pt idx="9">
                  <c:v>430000</c:v>
                </c:pt>
                <c:pt idx="10">
                  <c:v>559000</c:v>
                </c:pt>
                <c:pt idx="11">
                  <c:v>274000</c:v>
                </c:pt>
                <c:pt idx="12">
                  <c:v>85000</c:v>
                </c:pt>
                <c:pt idx="13">
                  <c:v>-55000</c:v>
                </c:pt>
                <c:pt idx="14">
                  <c:v>37000</c:v>
                </c:pt>
                <c:pt idx="15">
                  <c:v>140000</c:v>
                </c:pt>
                <c:pt idx="16">
                  <c:v>71000</c:v>
                </c:pt>
                <c:pt idx="17">
                  <c:v>5000</c:v>
                </c:pt>
                <c:pt idx="18">
                  <c:v>11000</c:v>
                </c:pt>
                <c:pt idx="19">
                  <c:v>-90000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2E-9546-9DA6-231F34192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746672"/>
        <c:axId val="516748384"/>
      </c:areaChart>
      <c:dateAx>
        <c:axId val="516746672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DE"/>
          </a:p>
        </c:txPr>
        <c:crossAx val="516748384"/>
        <c:crosses val="autoZero"/>
        <c:auto val="1"/>
        <c:lblOffset val="100"/>
        <c:baseTimeUnit val="days"/>
      </c:dateAx>
      <c:valAx>
        <c:axId val="5167483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DE"/>
          </a:p>
        </c:txPr>
        <c:crossAx val="516746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920182945756081E-2"/>
          <c:y val="0.11241224343359958"/>
          <c:w val="0.13917281659181177"/>
          <c:h val="4.2046488793217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18345</xdr:colOff>
      <xdr:row>80</xdr:row>
      <xdr:rowOff>127001</xdr:rowOff>
    </xdr:from>
    <xdr:to>
      <xdr:col>2</xdr:col>
      <xdr:colOff>481485</xdr:colOff>
      <xdr:row>81</xdr:row>
      <xdr:rowOff>190501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2B14AB-53C4-F34D-8709-3BF79693946B}"/>
            </a:ext>
          </a:extLst>
        </xdr:cNvPr>
        <xdr:cNvSpPr txBox="1"/>
      </xdr:nvSpPr>
      <xdr:spPr>
        <a:xfrm>
          <a:off x="314678" y="15338779"/>
          <a:ext cx="1436807" cy="26105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Ergun UNUTMAZ</a:t>
          </a:r>
        </a:p>
      </xdr:txBody>
    </xdr:sp>
    <xdr:clientData/>
  </xdr:twoCellAnchor>
  <xdr:twoCellAnchor editAs="oneCell">
    <xdr:from>
      <xdr:col>0</xdr:col>
      <xdr:colOff>253999</xdr:colOff>
      <xdr:row>102</xdr:row>
      <xdr:rowOff>15523</xdr:rowOff>
    </xdr:from>
    <xdr:to>
      <xdr:col>9</xdr:col>
      <xdr:colOff>25399</xdr:colOff>
      <xdr:row>133</xdr:row>
      <xdr:rowOff>22960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55F82A-6D7D-0546-B3C7-2564A4F1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999" y="5349523"/>
          <a:ext cx="7842956" cy="6131659"/>
        </a:xfrm>
        <a:prstGeom prst="rect">
          <a:avLst/>
        </a:prstGeom>
      </xdr:spPr>
    </xdr:pic>
    <xdr:clientData/>
  </xdr:twoCellAnchor>
  <xdr:twoCellAnchor editAs="oneCell">
    <xdr:from>
      <xdr:col>9</xdr:col>
      <xdr:colOff>451554</xdr:colOff>
      <xdr:row>102</xdr:row>
      <xdr:rowOff>84666</xdr:rowOff>
    </xdr:from>
    <xdr:to>
      <xdr:col>14</xdr:col>
      <xdr:colOff>555752</xdr:colOff>
      <xdr:row>114</xdr:row>
      <xdr:rowOff>183444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2B544BE-5702-3467-EAE7-55CCD7B8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3110" y="18457333"/>
          <a:ext cx="4563309" cy="2469445"/>
        </a:xfrm>
        <a:prstGeom prst="rect">
          <a:avLst/>
        </a:prstGeom>
      </xdr:spPr>
    </xdr:pic>
    <xdr:clientData/>
  </xdr:twoCellAnchor>
  <xdr:twoCellAnchor editAs="oneCell">
    <xdr:from>
      <xdr:col>15</xdr:col>
      <xdr:colOff>169333</xdr:colOff>
      <xdr:row>104</xdr:row>
      <xdr:rowOff>84667</xdr:rowOff>
    </xdr:from>
    <xdr:to>
      <xdr:col>23</xdr:col>
      <xdr:colOff>349955</xdr:colOff>
      <xdr:row>152</xdr:row>
      <xdr:rowOff>45625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37C7D6F-B403-3F9D-020A-5ABF6779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76111" y="18852445"/>
          <a:ext cx="7772400" cy="9443625"/>
        </a:xfrm>
        <a:prstGeom prst="rect">
          <a:avLst/>
        </a:prstGeom>
      </xdr:spPr>
    </xdr:pic>
    <xdr:clientData/>
  </xdr:twoCellAnchor>
  <xdr:twoCellAnchor>
    <xdr:from>
      <xdr:col>24</xdr:col>
      <xdr:colOff>508000</xdr:colOff>
      <xdr:row>2</xdr:row>
      <xdr:rowOff>42333</xdr:rowOff>
    </xdr:from>
    <xdr:to>
      <xdr:col>26</xdr:col>
      <xdr:colOff>11585</xdr:colOff>
      <xdr:row>3</xdr:row>
      <xdr:rowOff>77610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475DB1-A335-EE40-BFA0-50291AF9CBE8}"/>
            </a:ext>
          </a:extLst>
        </xdr:cNvPr>
        <xdr:cNvSpPr txBox="1"/>
      </xdr:nvSpPr>
      <xdr:spPr>
        <a:xfrm>
          <a:off x="22507222" y="465666"/>
          <a:ext cx="1436807" cy="26105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Ergun UNUTMAZ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41</xdr:row>
      <xdr:rowOff>114300</xdr:rowOff>
    </xdr:from>
    <xdr:to>
      <xdr:col>10</xdr:col>
      <xdr:colOff>444500</xdr:colOff>
      <xdr:row>69</xdr:row>
      <xdr:rowOff>62249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1C87912-45B9-1C4F-8101-47B085293026}"/>
            </a:ext>
          </a:extLst>
        </xdr:cNvPr>
        <xdr:cNvGrpSpPr/>
      </xdr:nvGrpSpPr>
      <xdr:grpSpPr>
        <a:xfrm>
          <a:off x="298450" y="8445500"/>
          <a:ext cx="8007350" cy="5637549"/>
          <a:chOff x="8172450" y="4889500"/>
          <a:chExt cx="7893050" cy="5637549"/>
        </a:xfrm>
        <a:solidFill>
          <a:schemeClr val="tx1"/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931D4A77-362B-A0AC-02B2-8925B82D6FF6}"/>
              </a:ext>
            </a:extLst>
          </xdr:cNvPr>
          <xdr:cNvGraphicFramePr/>
        </xdr:nvGraphicFramePr>
        <xdr:xfrm>
          <a:off x="8172450" y="4889500"/>
          <a:ext cx="7893050" cy="5295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2E97796-3AAC-843B-D7FB-EB6786B21E77}"/>
              </a:ext>
            </a:extLst>
          </xdr:cNvPr>
          <xdr:cNvSpPr txBox="1"/>
        </xdr:nvSpPr>
        <xdr:spPr>
          <a:xfrm>
            <a:off x="14236700" y="10261600"/>
            <a:ext cx="1429752" cy="2654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2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Ergun UNUTMAZ</a:t>
            </a:r>
          </a:p>
        </xdr:txBody>
      </xdr:sp>
    </xdr:grpSp>
    <xdr:clientData/>
  </xdr:twoCellAnchor>
  <xdr:twoCellAnchor>
    <xdr:from>
      <xdr:col>11</xdr:col>
      <xdr:colOff>723900</xdr:colOff>
      <xdr:row>41</xdr:row>
      <xdr:rowOff>127000</xdr:rowOff>
    </xdr:from>
    <xdr:to>
      <xdr:col>21</xdr:col>
      <xdr:colOff>285750</xdr:colOff>
      <xdr:row>69</xdr:row>
      <xdr:rowOff>74949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1FD095B-6126-0D4D-9941-07117320714C}"/>
            </a:ext>
          </a:extLst>
        </xdr:cNvPr>
        <xdr:cNvGrpSpPr/>
      </xdr:nvGrpSpPr>
      <xdr:grpSpPr>
        <a:xfrm>
          <a:off x="8775700" y="8458200"/>
          <a:ext cx="8604250" cy="5637549"/>
          <a:chOff x="8172450" y="4889500"/>
          <a:chExt cx="7893050" cy="5637549"/>
        </a:xfrm>
        <a:solidFill>
          <a:schemeClr val="tx1"/>
        </a:solidFill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AC7E4954-B8F1-736C-9C88-849759DC0687}"/>
              </a:ext>
            </a:extLst>
          </xdr:cNvPr>
          <xdr:cNvGraphicFramePr/>
        </xdr:nvGraphicFramePr>
        <xdr:xfrm>
          <a:off x="8172450" y="4889500"/>
          <a:ext cx="7893050" cy="5295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2EB451B-F15E-6894-04D4-2014E21A727A}"/>
              </a:ext>
            </a:extLst>
          </xdr:cNvPr>
          <xdr:cNvSpPr txBox="1"/>
        </xdr:nvSpPr>
        <xdr:spPr>
          <a:xfrm>
            <a:off x="14236700" y="10261600"/>
            <a:ext cx="1429752" cy="2654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2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Ergun UNUTMAZ</a:t>
            </a:r>
          </a:p>
        </xdr:txBody>
      </xdr:sp>
    </xdr:grpSp>
    <xdr:clientData/>
  </xdr:twoCellAnchor>
  <xdr:twoCellAnchor editAs="oneCell">
    <xdr:from>
      <xdr:col>21</xdr:col>
      <xdr:colOff>596900</xdr:colOff>
      <xdr:row>6</xdr:row>
      <xdr:rowOff>25400</xdr:rowOff>
    </xdr:from>
    <xdr:to>
      <xdr:col>31</xdr:col>
      <xdr:colOff>88900</xdr:colOff>
      <xdr:row>30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048364-8FB9-67B5-E519-DA8BA606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91100" y="1244600"/>
          <a:ext cx="7772400" cy="496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8C4A-F55A-CE40-BCB9-06B4BC0695C0}">
  <dimension ref="B2:Z219"/>
  <sheetViews>
    <sheetView showGridLines="0" tabSelected="1" zoomScale="90" zoomScaleNormal="90" workbookViewId="0">
      <selection activeCell="B5" sqref="B5"/>
    </sheetView>
  </sheetViews>
  <sheetFormatPr baseColWidth="10" defaultRowHeight="16"/>
  <cols>
    <col min="1" max="1" width="3.83203125" customWidth="1"/>
    <col min="2" max="2" width="12.83203125" customWidth="1"/>
    <col min="3" max="3" width="24.83203125" style="8" bestFit="1" customWidth="1"/>
    <col min="4" max="4" width="8.83203125" customWidth="1"/>
    <col min="5" max="5" width="11.1640625" bestFit="1" customWidth="1"/>
    <col min="7" max="7" width="12.6640625" customWidth="1"/>
    <col min="8" max="8" width="8.83203125" customWidth="1"/>
    <col min="9" max="11" width="12" customWidth="1"/>
    <col min="13" max="13" width="12.6640625" customWidth="1"/>
    <col min="15" max="15" width="13.6640625" customWidth="1"/>
    <col min="16" max="16" width="11.83203125" customWidth="1"/>
    <col min="17" max="17" width="10.83203125" customWidth="1"/>
    <col min="18" max="18" width="12.83203125" bestFit="1" customWidth="1"/>
    <col min="19" max="19" width="13.5" customWidth="1"/>
    <col min="20" max="20" width="12.6640625" customWidth="1"/>
    <col min="21" max="21" width="14" customWidth="1"/>
    <col min="22" max="22" width="12.1640625" customWidth="1"/>
    <col min="23" max="23" width="11.6640625" customWidth="1"/>
    <col min="25" max="25" width="11.5" customWidth="1"/>
    <col min="26" max="26" width="13.83203125" customWidth="1"/>
  </cols>
  <sheetData>
    <row r="2" spans="2:26" ht="18">
      <c r="B2" s="67" t="s">
        <v>116</v>
      </c>
    </row>
    <row r="3" spans="2:26" ht="18">
      <c r="B3" s="67" t="s">
        <v>117</v>
      </c>
    </row>
    <row r="5" spans="2:26">
      <c r="B5" s="56" t="s">
        <v>82</v>
      </c>
      <c r="C5" s="56" t="s">
        <v>83</v>
      </c>
      <c r="D5" s="56" t="s">
        <v>84</v>
      </c>
      <c r="E5" s="57" t="s">
        <v>0</v>
      </c>
      <c r="F5" s="57" t="s">
        <v>85</v>
      </c>
      <c r="G5" s="57" t="s">
        <v>1</v>
      </c>
      <c r="H5" s="57" t="s">
        <v>86</v>
      </c>
      <c r="I5" s="17" t="s">
        <v>87</v>
      </c>
      <c r="J5" s="17"/>
      <c r="K5" s="17"/>
      <c r="L5" s="17"/>
      <c r="M5" s="19" t="s">
        <v>83</v>
      </c>
      <c r="N5" s="19" t="s">
        <v>92</v>
      </c>
      <c r="O5" s="19" t="s">
        <v>95</v>
      </c>
      <c r="P5" s="19" t="s">
        <v>97</v>
      </c>
      <c r="Q5" s="19" t="s">
        <v>98</v>
      </c>
      <c r="R5" s="19" t="s">
        <v>3</v>
      </c>
      <c r="S5" s="16" t="s">
        <v>101</v>
      </c>
      <c r="T5" s="16" t="s">
        <v>104</v>
      </c>
      <c r="U5" s="60" t="s">
        <v>101</v>
      </c>
      <c r="V5" s="60" t="s">
        <v>104</v>
      </c>
      <c r="W5" s="14" t="s">
        <v>105</v>
      </c>
      <c r="X5" s="14" t="s">
        <v>106</v>
      </c>
      <c r="Y5" s="15" t="s">
        <v>112</v>
      </c>
      <c r="Z5" s="51" t="s">
        <v>114</v>
      </c>
    </row>
    <row r="6" spans="2:26">
      <c r="B6" s="56"/>
      <c r="C6" s="56"/>
      <c r="D6" s="56"/>
      <c r="E6" s="58" t="s">
        <v>111</v>
      </c>
      <c r="F6" s="58"/>
      <c r="G6" s="58"/>
      <c r="H6" s="58"/>
      <c r="I6" s="18" t="s">
        <v>88</v>
      </c>
      <c r="J6" s="18" t="s">
        <v>89</v>
      </c>
      <c r="K6" s="18" t="s">
        <v>90</v>
      </c>
      <c r="L6" s="18" t="s">
        <v>91</v>
      </c>
      <c r="M6" s="19" t="s">
        <v>94</v>
      </c>
      <c r="N6" s="19"/>
      <c r="O6" s="19" t="s">
        <v>96</v>
      </c>
      <c r="P6" s="30">
        <v>2.0202179999999998</v>
      </c>
      <c r="Q6" s="19"/>
      <c r="R6" s="19"/>
      <c r="S6" s="59" t="s">
        <v>102</v>
      </c>
      <c r="T6" s="59"/>
      <c r="U6" s="61" t="s">
        <v>5</v>
      </c>
      <c r="V6" s="61"/>
      <c r="W6" s="13" t="s">
        <v>111</v>
      </c>
      <c r="X6" s="13"/>
      <c r="Y6" s="15" t="s">
        <v>113</v>
      </c>
      <c r="Z6" s="51" t="s">
        <v>115</v>
      </c>
    </row>
    <row r="8" spans="2:26">
      <c r="B8" s="7">
        <v>46082</v>
      </c>
      <c r="C8" s="9" t="s">
        <v>11</v>
      </c>
      <c r="D8" s="5" t="s">
        <v>4</v>
      </c>
      <c r="E8" s="4">
        <v>15300</v>
      </c>
      <c r="F8" s="4">
        <v>15480</v>
      </c>
      <c r="G8" s="3">
        <f t="shared" ref="G8:G69" si="0">IF(E8="","",F8/E8-1)</f>
        <v>1.1764705882352899E-2</v>
      </c>
      <c r="H8" s="5">
        <v>1</v>
      </c>
      <c r="I8" s="2">
        <f t="shared" ref="I8:I68" si="1">IF(D8="","",F8*H8*M8)</f>
        <v>154800</v>
      </c>
      <c r="J8" s="24">
        <f t="shared" ref="J8:J68" si="2">IF(H8="","",H8*M8)</f>
        <v>10</v>
      </c>
      <c r="K8" s="4">
        <v>15600</v>
      </c>
      <c r="L8" s="2">
        <f t="shared" ref="L8:L68" si="3">IF(D8="","",K8*H8*M8)</f>
        <v>156000</v>
      </c>
      <c r="M8" s="49">
        <v>10</v>
      </c>
      <c r="N8" s="50">
        <v>11.9</v>
      </c>
      <c r="O8" s="2">
        <f t="shared" ref="O8:O68" si="4">IF(F8="","",I8*N8/100)</f>
        <v>18421.2</v>
      </c>
      <c r="P8" s="2">
        <f t="shared" ref="P8:P68" si="5">IF(O8="","",O8*$P$6)</f>
        <v>37214.839821599999</v>
      </c>
      <c r="Q8" s="2">
        <f t="shared" ref="Q8:Q68" si="6">IF(F8="","",I8/O8)</f>
        <v>8.4033613445378155</v>
      </c>
      <c r="R8" s="11">
        <f t="shared" ref="R8:R71" si="7">IF(F8="","",K8/F8-1)</f>
        <v>7.7519379844961378E-3</v>
      </c>
      <c r="S8" s="10">
        <f t="shared" ref="S8:S71" si="8">IF(F8="","",(IF(D8="Long",L8-I8,I8-L8)))</f>
        <v>1200</v>
      </c>
      <c r="T8" s="11">
        <f t="shared" ref="T8:T71" si="9">IF(F8="","",S8/O8)</f>
        <v>6.5142336004169105E-2</v>
      </c>
      <c r="U8" s="10">
        <f t="shared" ref="U8:U71" si="10">IF(F8="","",S8-Y8)</f>
        <v>1063.4664</v>
      </c>
      <c r="V8" s="11">
        <f t="shared" ref="V8:V71" si="11">IF(F8="","",U8/O8)</f>
        <v>5.7730571298286758E-2</v>
      </c>
      <c r="W8" s="10">
        <f>IF(F8="","",I8*$F$93)</f>
        <v>130.03200000000001</v>
      </c>
      <c r="X8" s="12">
        <f>IF(F8="","",W8*$F$94)</f>
        <v>6.5016000000000007</v>
      </c>
      <c r="Y8" s="10">
        <f t="shared" ref="Y8" si="12">IF(F8="","",SUM(W8:X8))</f>
        <v>136.53360000000001</v>
      </c>
      <c r="Z8" s="10">
        <f t="shared" ref="Z8:Z68" si="13">IF(F8="","",O8+S8-Y8)</f>
        <v>19484.666400000002</v>
      </c>
    </row>
    <row r="9" spans="2:26">
      <c r="B9" s="7"/>
      <c r="C9" s="9" t="s">
        <v>12</v>
      </c>
      <c r="D9" s="5" t="s">
        <v>4</v>
      </c>
      <c r="E9" s="4"/>
      <c r="F9" s="4"/>
      <c r="G9" s="3" t="str">
        <f t="shared" si="0"/>
        <v/>
      </c>
      <c r="H9" s="5"/>
      <c r="I9" s="2">
        <f t="shared" si="1"/>
        <v>0</v>
      </c>
      <c r="J9" s="24" t="str">
        <f t="shared" si="2"/>
        <v/>
      </c>
      <c r="K9" s="4"/>
      <c r="L9" s="2">
        <f t="shared" si="3"/>
        <v>0</v>
      </c>
      <c r="M9" s="49"/>
      <c r="N9" s="50">
        <v>13.9</v>
      </c>
      <c r="O9" s="2" t="str">
        <f t="shared" si="4"/>
        <v/>
      </c>
      <c r="P9" s="2" t="str">
        <f t="shared" si="5"/>
        <v/>
      </c>
      <c r="Q9" s="2" t="str">
        <f t="shared" si="6"/>
        <v/>
      </c>
      <c r="R9" s="11" t="str">
        <f t="shared" si="7"/>
        <v/>
      </c>
      <c r="S9" s="10" t="str">
        <f t="shared" si="8"/>
        <v/>
      </c>
      <c r="T9" s="11" t="str">
        <f t="shared" si="9"/>
        <v/>
      </c>
      <c r="U9" s="10" t="str">
        <f t="shared" si="10"/>
        <v/>
      </c>
      <c r="V9" s="11" t="str">
        <f t="shared" si="11"/>
        <v/>
      </c>
      <c r="W9" s="10" t="str">
        <f t="shared" ref="W9:W72" si="14">IF(F9="","",I9*$F$93)</f>
        <v/>
      </c>
      <c r="X9" s="12" t="str">
        <f t="shared" ref="X9:X72" si="15">IF(F9="","",W9*$F$94)</f>
        <v/>
      </c>
      <c r="Y9" s="10" t="str">
        <f t="shared" ref="Y9:Y72" si="16">IF(F9="","",SUM(W9:X9))</f>
        <v/>
      </c>
      <c r="Z9" s="10" t="str">
        <f t="shared" si="13"/>
        <v/>
      </c>
    </row>
    <row r="10" spans="2:26">
      <c r="B10" s="7"/>
      <c r="C10" s="9" t="s">
        <v>13</v>
      </c>
      <c r="D10" s="5" t="s">
        <v>4</v>
      </c>
      <c r="E10" s="4"/>
      <c r="F10" s="4"/>
      <c r="G10" s="3" t="str">
        <f t="shared" si="0"/>
        <v/>
      </c>
      <c r="H10" s="5"/>
      <c r="I10" s="2">
        <f t="shared" si="1"/>
        <v>0</v>
      </c>
      <c r="J10" s="24" t="str">
        <f t="shared" si="2"/>
        <v/>
      </c>
      <c r="K10" s="4"/>
      <c r="L10" s="2">
        <f t="shared" si="3"/>
        <v>0</v>
      </c>
      <c r="M10" s="49"/>
      <c r="N10" s="50">
        <v>12.6</v>
      </c>
      <c r="O10" s="2" t="str">
        <f t="shared" si="4"/>
        <v/>
      </c>
      <c r="P10" s="2" t="str">
        <f t="shared" si="5"/>
        <v/>
      </c>
      <c r="Q10" s="2" t="str">
        <f t="shared" si="6"/>
        <v/>
      </c>
      <c r="R10" s="11" t="str">
        <f t="shared" si="7"/>
        <v/>
      </c>
      <c r="S10" s="10" t="str">
        <f t="shared" si="8"/>
        <v/>
      </c>
      <c r="T10" s="11" t="str">
        <f t="shared" si="9"/>
        <v/>
      </c>
      <c r="U10" s="10" t="str">
        <f t="shared" si="10"/>
        <v/>
      </c>
      <c r="V10" s="11" t="str">
        <f t="shared" si="11"/>
        <v/>
      </c>
      <c r="W10" s="10" t="str">
        <f t="shared" si="14"/>
        <v/>
      </c>
      <c r="X10" s="12" t="str">
        <f t="shared" si="15"/>
        <v/>
      </c>
      <c r="Y10" s="10" t="str">
        <f t="shared" si="16"/>
        <v/>
      </c>
      <c r="Z10" s="10" t="str">
        <f t="shared" si="13"/>
        <v/>
      </c>
    </row>
    <row r="11" spans="2:26">
      <c r="B11" s="7"/>
      <c r="C11" s="9" t="s">
        <v>8</v>
      </c>
      <c r="D11" s="5" t="s">
        <v>4</v>
      </c>
      <c r="E11" s="4">
        <v>43.810499999999998</v>
      </c>
      <c r="F11" s="4">
        <v>43.838999999999999</v>
      </c>
      <c r="G11" s="3">
        <f t="shared" si="0"/>
        <v>6.505289827780647E-4</v>
      </c>
      <c r="H11" s="5">
        <v>1</v>
      </c>
      <c r="I11" s="2">
        <f t="shared" si="1"/>
        <v>43839</v>
      </c>
      <c r="J11" s="24">
        <f t="shared" si="2"/>
        <v>1000</v>
      </c>
      <c r="K11" s="4">
        <v>44</v>
      </c>
      <c r="L11" s="2">
        <f t="shared" si="3"/>
        <v>44000</v>
      </c>
      <c r="M11" s="49">
        <v>1000</v>
      </c>
      <c r="N11" s="50">
        <v>11.4</v>
      </c>
      <c r="O11" s="2">
        <f t="shared" si="4"/>
        <v>4997.6460000000006</v>
      </c>
      <c r="P11" s="2">
        <f t="shared" si="5"/>
        <v>10096.334406828</v>
      </c>
      <c r="Q11" s="2">
        <f t="shared" si="6"/>
        <v>8.7719298245614024</v>
      </c>
      <c r="R11" s="11">
        <f t="shared" si="7"/>
        <v>3.6725290266657051E-3</v>
      </c>
      <c r="S11" s="10">
        <f t="shared" si="8"/>
        <v>161</v>
      </c>
      <c r="T11" s="11">
        <f t="shared" si="9"/>
        <v>3.221516690057679E-2</v>
      </c>
      <c r="U11" s="10">
        <f t="shared" si="10"/>
        <v>122.334002</v>
      </c>
      <c r="V11" s="11">
        <f t="shared" si="11"/>
        <v>2.447832479531363E-2</v>
      </c>
      <c r="W11" s="10">
        <f t="shared" si="14"/>
        <v>36.824760000000005</v>
      </c>
      <c r="X11" s="12">
        <f t="shared" si="15"/>
        <v>1.8412380000000004</v>
      </c>
      <c r="Y11" s="10">
        <f t="shared" si="16"/>
        <v>38.665998000000002</v>
      </c>
      <c r="Z11" s="10">
        <f t="shared" si="13"/>
        <v>5119.9800020000002</v>
      </c>
    </row>
    <row r="12" spans="2:26">
      <c r="B12" s="7"/>
      <c r="C12" s="9" t="s">
        <v>14</v>
      </c>
      <c r="D12" s="5" t="s">
        <v>4</v>
      </c>
      <c r="E12" s="4"/>
      <c r="F12" s="4"/>
      <c r="G12" s="3" t="str">
        <f t="shared" si="0"/>
        <v/>
      </c>
      <c r="H12" s="5"/>
      <c r="I12" s="2">
        <f t="shared" si="1"/>
        <v>0</v>
      </c>
      <c r="J12" s="24" t="str">
        <f t="shared" si="2"/>
        <v/>
      </c>
      <c r="K12" s="4"/>
      <c r="L12" s="2">
        <f t="shared" si="3"/>
        <v>0</v>
      </c>
      <c r="M12" s="49"/>
      <c r="N12" s="50">
        <v>11.3</v>
      </c>
      <c r="O12" s="2" t="str">
        <f t="shared" si="4"/>
        <v/>
      </c>
      <c r="P12" s="2" t="str">
        <f t="shared" si="5"/>
        <v/>
      </c>
      <c r="Q12" s="2" t="str">
        <f t="shared" si="6"/>
        <v/>
      </c>
      <c r="R12" s="11" t="str">
        <f t="shared" si="7"/>
        <v/>
      </c>
      <c r="S12" s="10" t="str">
        <f t="shared" si="8"/>
        <v/>
      </c>
      <c r="T12" s="11" t="str">
        <f t="shared" si="9"/>
        <v/>
      </c>
      <c r="U12" s="10" t="str">
        <f t="shared" si="10"/>
        <v/>
      </c>
      <c r="V12" s="11" t="str">
        <f t="shared" si="11"/>
        <v/>
      </c>
      <c r="W12" s="10" t="str">
        <f t="shared" si="14"/>
        <v/>
      </c>
      <c r="X12" s="12" t="str">
        <f t="shared" si="15"/>
        <v/>
      </c>
      <c r="Y12" s="10" t="str">
        <f t="shared" si="16"/>
        <v/>
      </c>
      <c r="Z12" s="10" t="str">
        <f t="shared" si="13"/>
        <v/>
      </c>
    </row>
    <row r="13" spans="2:26">
      <c r="B13" s="7"/>
      <c r="C13" s="9" t="s">
        <v>15</v>
      </c>
      <c r="D13" s="5" t="s">
        <v>4</v>
      </c>
      <c r="E13" s="4"/>
      <c r="F13" s="4"/>
      <c r="G13" s="3" t="str">
        <f t="shared" si="0"/>
        <v/>
      </c>
      <c r="H13" s="5"/>
      <c r="I13" s="2">
        <f t="shared" si="1"/>
        <v>0</v>
      </c>
      <c r="J13" s="24" t="str">
        <f t="shared" si="2"/>
        <v/>
      </c>
      <c r="K13" s="4"/>
      <c r="L13" s="2">
        <f t="shared" si="3"/>
        <v>0</v>
      </c>
      <c r="M13" s="49"/>
      <c r="N13" s="50">
        <v>3.2</v>
      </c>
      <c r="O13" s="2" t="str">
        <f t="shared" si="4"/>
        <v/>
      </c>
      <c r="P13" s="2" t="str">
        <f t="shared" si="5"/>
        <v/>
      </c>
      <c r="Q13" s="2" t="str">
        <f t="shared" si="6"/>
        <v/>
      </c>
      <c r="R13" s="11" t="str">
        <f t="shared" si="7"/>
        <v/>
      </c>
      <c r="S13" s="10" t="str">
        <f t="shared" si="8"/>
        <v/>
      </c>
      <c r="T13" s="11" t="str">
        <f t="shared" si="9"/>
        <v/>
      </c>
      <c r="U13" s="10" t="str">
        <f t="shared" si="10"/>
        <v/>
      </c>
      <c r="V13" s="11" t="str">
        <f t="shared" si="11"/>
        <v/>
      </c>
      <c r="W13" s="10" t="str">
        <f t="shared" si="14"/>
        <v/>
      </c>
      <c r="X13" s="12" t="str">
        <f t="shared" si="15"/>
        <v/>
      </c>
      <c r="Y13" s="10" t="str">
        <f t="shared" si="16"/>
        <v/>
      </c>
      <c r="Z13" s="10" t="str">
        <f t="shared" si="13"/>
        <v/>
      </c>
    </row>
    <row r="14" spans="2:26">
      <c r="B14" s="7"/>
      <c r="C14" s="9" t="s">
        <v>16</v>
      </c>
      <c r="D14" s="5" t="s">
        <v>4</v>
      </c>
      <c r="E14" s="4"/>
      <c r="F14" s="4"/>
      <c r="G14" s="3" t="str">
        <f t="shared" si="0"/>
        <v/>
      </c>
      <c r="H14" s="5"/>
      <c r="I14" s="2">
        <f t="shared" si="1"/>
        <v>0</v>
      </c>
      <c r="J14" s="24" t="str">
        <f t="shared" si="2"/>
        <v/>
      </c>
      <c r="K14" s="4"/>
      <c r="L14" s="2">
        <f t="shared" si="3"/>
        <v>0</v>
      </c>
      <c r="M14" s="49"/>
      <c r="N14" s="50">
        <v>3.2</v>
      </c>
      <c r="O14" s="2" t="str">
        <f t="shared" si="4"/>
        <v/>
      </c>
      <c r="P14" s="2" t="str">
        <f t="shared" si="5"/>
        <v/>
      </c>
      <c r="Q14" s="2" t="str">
        <f t="shared" si="6"/>
        <v/>
      </c>
      <c r="R14" s="11" t="str">
        <f t="shared" si="7"/>
        <v/>
      </c>
      <c r="S14" s="10" t="str">
        <f t="shared" si="8"/>
        <v/>
      </c>
      <c r="T14" s="11" t="str">
        <f t="shared" si="9"/>
        <v/>
      </c>
      <c r="U14" s="10" t="str">
        <f t="shared" si="10"/>
        <v/>
      </c>
      <c r="V14" s="11" t="str">
        <f t="shared" si="11"/>
        <v/>
      </c>
      <c r="W14" s="10" t="str">
        <f t="shared" si="14"/>
        <v/>
      </c>
      <c r="X14" s="12" t="str">
        <f t="shared" si="15"/>
        <v/>
      </c>
      <c r="Y14" s="10" t="str">
        <f t="shared" si="16"/>
        <v/>
      </c>
      <c r="Z14" s="10" t="str">
        <f t="shared" si="13"/>
        <v/>
      </c>
    </row>
    <row r="15" spans="2:26">
      <c r="B15" s="7"/>
      <c r="C15" s="9" t="s">
        <v>17</v>
      </c>
      <c r="D15" s="5" t="s">
        <v>4</v>
      </c>
      <c r="E15" s="4"/>
      <c r="F15" s="4"/>
      <c r="G15" s="3" t="str">
        <f t="shared" si="0"/>
        <v/>
      </c>
      <c r="H15" s="5"/>
      <c r="I15" s="2">
        <f t="shared" si="1"/>
        <v>0</v>
      </c>
      <c r="J15" s="24" t="str">
        <f t="shared" si="2"/>
        <v/>
      </c>
      <c r="K15" s="4"/>
      <c r="L15" s="2">
        <f t="shared" si="3"/>
        <v>0</v>
      </c>
      <c r="M15" s="49"/>
      <c r="N15" s="50">
        <v>11.8</v>
      </c>
      <c r="O15" s="2" t="str">
        <f t="shared" si="4"/>
        <v/>
      </c>
      <c r="P15" s="2" t="str">
        <f t="shared" si="5"/>
        <v/>
      </c>
      <c r="Q15" s="2" t="str">
        <f t="shared" si="6"/>
        <v/>
      </c>
      <c r="R15" s="11" t="str">
        <f t="shared" si="7"/>
        <v/>
      </c>
      <c r="S15" s="10" t="str">
        <f t="shared" si="8"/>
        <v/>
      </c>
      <c r="T15" s="11" t="str">
        <f t="shared" si="9"/>
        <v/>
      </c>
      <c r="U15" s="10" t="str">
        <f t="shared" si="10"/>
        <v/>
      </c>
      <c r="V15" s="11" t="str">
        <f t="shared" si="11"/>
        <v/>
      </c>
      <c r="W15" s="10" t="str">
        <f t="shared" si="14"/>
        <v/>
      </c>
      <c r="X15" s="12" t="str">
        <f t="shared" si="15"/>
        <v/>
      </c>
      <c r="Y15" s="10" t="str">
        <f t="shared" si="16"/>
        <v/>
      </c>
      <c r="Z15" s="10" t="str">
        <f t="shared" si="13"/>
        <v/>
      </c>
    </row>
    <row r="16" spans="2:26">
      <c r="B16" s="7"/>
      <c r="C16" s="9" t="s">
        <v>18</v>
      </c>
      <c r="D16" s="5" t="s">
        <v>4</v>
      </c>
      <c r="E16" s="4"/>
      <c r="F16" s="4"/>
      <c r="G16" s="3" t="str">
        <f t="shared" si="0"/>
        <v/>
      </c>
      <c r="H16" s="5"/>
      <c r="I16" s="2">
        <f t="shared" si="1"/>
        <v>0</v>
      </c>
      <c r="J16" s="24" t="str">
        <f t="shared" si="2"/>
        <v/>
      </c>
      <c r="K16" s="4"/>
      <c r="L16" s="2">
        <f t="shared" si="3"/>
        <v>0</v>
      </c>
      <c r="M16" s="49"/>
      <c r="N16" s="50">
        <v>17.7</v>
      </c>
      <c r="O16" s="2" t="str">
        <f t="shared" si="4"/>
        <v/>
      </c>
      <c r="P16" s="2" t="str">
        <f t="shared" si="5"/>
        <v/>
      </c>
      <c r="Q16" s="2" t="str">
        <f t="shared" si="6"/>
        <v/>
      </c>
      <c r="R16" s="11" t="str">
        <f t="shared" si="7"/>
        <v/>
      </c>
      <c r="S16" s="10" t="str">
        <f t="shared" si="8"/>
        <v/>
      </c>
      <c r="T16" s="11" t="str">
        <f t="shared" si="9"/>
        <v/>
      </c>
      <c r="U16" s="10" t="str">
        <f t="shared" si="10"/>
        <v/>
      </c>
      <c r="V16" s="11" t="str">
        <f t="shared" si="11"/>
        <v/>
      </c>
      <c r="W16" s="10" t="str">
        <f t="shared" si="14"/>
        <v/>
      </c>
      <c r="X16" s="12" t="str">
        <f t="shared" si="15"/>
        <v/>
      </c>
      <c r="Y16" s="10" t="str">
        <f t="shared" si="16"/>
        <v/>
      </c>
      <c r="Z16" s="10" t="str">
        <f t="shared" si="13"/>
        <v/>
      </c>
    </row>
    <row r="17" spans="2:26">
      <c r="B17" s="7"/>
      <c r="C17" s="9" t="s">
        <v>19</v>
      </c>
      <c r="D17" s="5" t="s">
        <v>4</v>
      </c>
      <c r="E17" s="4"/>
      <c r="F17" s="4"/>
      <c r="G17" s="3" t="str">
        <f t="shared" si="0"/>
        <v/>
      </c>
      <c r="H17" s="5"/>
      <c r="I17" s="2">
        <f t="shared" si="1"/>
        <v>0</v>
      </c>
      <c r="J17" s="24" t="str">
        <f t="shared" si="2"/>
        <v/>
      </c>
      <c r="K17" s="4"/>
      <c r="L17" s="2">
        <f t="shared" si="3"/>
        <v>0</v>
      </c>
      <c r="M17" s="49"/>
      <c r="N17" s="50">
        <v>9.1</v>
      </c>
      <c r="O17" s="2" t="str">
        <f t="shared" si="4"/>
        <v/>
      </c>
      <c r="P17" s="2" t="str">
        <f t="shared" si="5"/>
        <v/>
      </c>
      <c r="Q17" s="2" t="str">
        <f t="shared" si="6"/>
        <v/>
      </c>
      <c r="R17" s="11" t="str">
        <f t="shared" si="7"/>
        <v/>
      </c>
      <c r="S17" s="10" t="str">
        <f t="shared" si="8"/>
        <v/>
      </c>
      <c r="T17" s="11" t="str">
        <f t="shared" si="9"/>
        <v/>
      </c>
      <c r="U17" s="10" t="str">
        <f t="shared" si="10"/>
        <v/>
      </c>
      <c r="V17" s="11" t="str">
        <f t="shared" si="11"/>
        <v/>
      </c>
      <c r="W17" s="10" t="str">
        <f t="shared" si="14"/>
        <v/>
      </c>
      <c r="X17" s="12" t="str">
        <f t="shared" si="15"/>
        <v/>
      </c>
      <c r="Y17" s="10" t="str">
        <f t="shared" si="16"/>
        <v/>
      </c>
      <c r="Z17" s="10" t="str">
        <f t="shared" si="13"/>
        <v/>
      </c>
    </row>
    <row r="18" spans="2:26">
      <c r="B18" s="7"/>
      <c r="C18" s="9" t="s">
        <v>20</v>
      </c>
      <c r="D18" s="5" t="s">
        <v>4</v>
      </c>
      <c r="E18" s="4">
        <v>7380</v>
      </c>
      <c r="F18" s="4">
        <v>7450</v>
      </c>
      <c r="G18" s="3">
        <f t="shared" si="0"/>
        <v>9.4850948509486166E-3</v>
      </c>
      <c r="H18" s="5">
        <v>1</v>
      </c>
      <c r="I18" s="2">
        <f t="shared" si="1"/>
        <v>7450</v>
      </c>
      <c r="J18" s="24">
        <f t="shared" si="2"/>
        <v>1</v>
      </c>
      <c r="K18" s="4">
        <v>7300</v>
      </c>
      <c r="L18" s="2">
        <f t="shared" si="3"/>
        <v>7300</v>
      </c>
      <c r="M18" s="49">
        <v>1</v>
      </c>
      <c r="N18" s="50">
        <v>5.5</v>
      </c>
      <c r="O18" s="2">
        <f t="shared" si="4"/>
        <v>409.75</v>
      </c>
      <c r="P18" s="2">
        <f t="shared" si="5"/>
        <v>827.78432549999991</v>
      </c>
      <c r="Q18" s="2">
        <f t="shared" si="6"/>
        <v>18.181818181818183</v>
      </c>
      <c r="R18" s="11">
        <f t="shared" si="7"/>
        <v>-2.0134228187919434E-2</v>
      </c>
      <c r="S18" s="10">
        <f t="shared" si="8"/>
        <v>-150</v>
      </c>
      <c r="T18" s="11">
        <f t="shared" si="9"/>
        <v>-0.36607687614399026</v>
      </c>
      <c r="U18" s="10">
        <f t="shared" si="10"/>
        <v>-156.57089999999999</v>
      </c>
      <c r="V18" s="11">
        <f t="shared" si="11"/>
        <v>-0.38211323978035389</v>
      </c>
      <c r="W18" s="10">
        <f t="shared" si="14"/>
        <v>6.258</v>
      </c>
      <c r="X18" s="12">
        <f t="shared" si="15"/>
        <v>0.31290000000000001</v>
      </c>
      <c r="Y18" s="10">
        <f t="shared" si="16"/>
        <v>6.5709</v>
      </c>
      <c r="Z18" s="10">
        <f t="shared" si="13"/>
        <v>253.17910000000001</v>
      </c>
    </row>
    <row r="19" spans="2:26">
      <c r="B19" s="7"/>
      <c r="C19" s="9" t="s">
        <v>21</v>
      </c>
      <c r="D19" s="5" t="s">
        <v>4</v>
      </c>
      <c r="E19" s="4"/>
      <c r="F19" s="4"/>
      <c r="G19" s="3" t="str">
        <f t="shared" si="0"/>
        <v/>
      </c>
      <c r="H19" s="5"/>
      <c r="I19" s="2">
        <f t="shared" si="1"/>
        <v>0</v>
      </c>
      <c r="J19" s="24" t="str">
        <f t="shared" si="2"/>
        <v/>
      </c>
      <c r="K19" s="4"/>
      <c r="L19" s="2">
        <f t="shared" si="3"/>
        <v>0</v>
      </c>
      <c r="M19" s="49"/>
      <c r="N19" s="50">
        <v>11.8</v>
      </c>
      <c r="O19" s="2" t="str">
        <f t="shared" si="4"/>
        <v/>
      </c>
      <c r="P19" s="2" t="str">
        <f t="shared" si="5"/>
        <v/>
      </c>
      <c r="Q19" s="2" t="str">
        <f t="shared" si="6"/>
        <v/>
      </c>
      <c r="R19" s="11" t="str">
        <f t="shared" si="7"/>
        <v/>
      </c>
      <c r="S19" s="10" t="str">
        <f t="shared" si="8"/>
        <v/>
      </c>
      <c r="T19" s="11" t="str">
        <f t="shared" si="9"/>
        <v/>
      </c>
      <c r="U19" s="10" t="str">
        <f t="shared" si="10"/>
        <v/>
      </c>
      <c r="V19" s="11" t="str">
        <f t="shared" si="11"/>
        <v/>
      </c>
      <c r="W19" s="10" t="str">
        <f t="shared" si="14"/>
        <v/>
      </c>
      <c r="X19" s="12" t="str">
        <f t="shared" si="15"/>
        <v/>
      </c>
      <c r="Y19" s="10" t="str">
        <f t="shared" si="16"/>
        <v/>
      </c>
      <c r="Z19" s="10" t="str">
        <f t="shared" si="13"/>
        <v/>
      </c>
    </row>
    <row r="20" spans="2:26">
      <c r="B20" s="7"/>
      <c r="C20" s="9" t="s">
        <v>22</v>
      </c>
      <c r="D20" s="5" t="s">
        <v>4</v>
      </c>
      <c r="E20" s="4"/>
      <c r="F20" s="4"/>
      <c r="G20" s="3" t="str">
        <f t="shared" si="0"/>
        <v/>
      </c>
      <c r="H20" s="5"/>
      <c r="I20" s="2">
        <f t="shared" si="1"/>
        <v>0</v>
      </c>
      <c r="J20" s="24" t="str">
        <f t="shared" si="2"/>
        <v/>
      </c>
      <c r="K20" s="4"/>
      <c r="L20" s="2">
        <f t="shared" si="3"/>
        <v>0</v>
      </c>
      <c r="M20" s="49"/>
      <c r="N20" s="50">
        <v>10.6</v>
      </c>
      <c r="O20" s="2" t="str">
        <f t="shared" si="4"/>
        <v/>
      </c>
      <c r="P20" s="2" t="str">
        <f t="shared" si="5"/>
        <v/>
      </c>
      <c r="Q20" s="2" t="str">
        <f t="shared" si="6"/>
        <v/>
      </c>
      <c r="R20" s="11" t="str">
        <f t="shared" si="7"/>
        <v/>
      </c>
      <c r="S20" s="10" t="str">
        <f t="shared" si="8"/>
        <v/>
      </c>
      <c r="T20" s="11" t="str">
        <f t="shared" si="9"/>
        <v/>
      </c>
      <c r="U20" s="10" t="str">
        <f t="shared" si="10"/>
        <v/>
      </c>
      <c r="V20" s="11" t="str">
        <f t="shared" si="11"/>
        <v/>
      </c>
      <c r="W20" s="10" t="str">
        <f t="shared" si="14"/>
        <v/>
      </c>
      <c r="X20" s="12" t="str">
        <f t="shared" si="15"/>
        <v/>
      </c>
      <c r="Y20" s="10" t="str">
        <f t="shared" si="16"/>
        <v/>
      </c>
      <c r="Z20" s="10" t="str">
        <f t="shared" si="13"/>
        <v/>
      </c>
    </row>
    <row r="21" spans="2:26">
      <c r="B21" s="7"/>
      <c r="C21" s="9" t="s">
        <v>23</v>
      </c>
      <c r="D21" s="5" t="s">
        <v>4</v>
      </c>
      <c r="E21" s="4"/>
      <c r="F21" s="4"/>
      <c r="G21" s="3" t="str">
        <f t="shared" si="0"/>
        <v/>
      </c>
      <c r="H21" s="5"/>
      <c r="I21" s="2">
        <f t="shared" si="1"/>
        <v>0</v>
      </c>
      <c r="J21" s="24" t="str">
        <f t="shared" si="2"/>
        <v/>
      </c>
      <c r="K21" s="4"/>
      <c r="L21" s="2">
        <f t="shared" si="3"/>
        <v>0</v>
      </c>
      <c r="M21" s="49"/>
      <c r="N21" s="50">
        <v>8.1</v>
      </c>
      <c r="O21" s="2" t="str">
        <f t="shared" si="4"/>
        <v/>
      </c>
      <c r="P21" s="2" t="str">
        <f t="shared" si="5"/>
        <v/>
      </c>
      <c r="Q21" s="2" t="str">
        <f t="shared" si="6"/>
        <v/>
      </c>
      <c r="R21" s="11" t="str">
        <f t="shared" si="7"/>
        <v/>
      </c>
      <c r="S21" s="10" t="str">
        <f t="shared" si="8"/>
        <v/>
      </c>
      <c r="T21" s="11" t="str">
        <f t="shared" si="9"/>
        <v/>
      </c>
      <c r="U21" s="10" t="str">
        <f t="shared" si="10"/>
        <v/>
      </c>
      <c r="V21" s="11" t="str">
        <f t="shared" si="11"/>
        <v/>
      </c>
      <c r="W21" s="10" t="str">
        <f t="shared" si="14"/>
        <v/>
      </c>
      <c r="X21" s="12" t="str">
        <f t="shared" si="15"/>
        <v/>
      </c>
      <c r="Y21" s="10" t="str">
        <f t="shared" si="16"/>
        <v/>
      </c>
      <c r="Z21" s="10" t="str">
        <f t="shared" si="13"/>
        <v/>
      </c>
    </row>
    <row r="22" spans="2:26">
      <c r="B22" s="7"/>
      <c r="C22" s="9" t="s">
        <v>24</v>
      </c>
      <c r="D22" s="5" t="s">
        <v>4</v>
      </c>
      <c r="E22" s="4"/>
      <c r="F22" s="4"/>
      <c r="G22" s="3" t="str">
        <f t="shared" si="0"/>
        <v/>
      </c>
      <c r="H22" s="5"/>
      <c r="I22" s="2">
        <f t="shared" si="1"/>
        <v>0</v>
      </c>
      <c r="J22" s="24" t="str">
        <f t="shared" si="2"/>
        <v/>
      </c>
      <c r="K22" s="4"/>
      <c r="L22" s="2">
        <f t="shared" si="3"/>
        <v>0</v>
      </c>
      <c r="M22" s="49"/>
      <c r="N22" s="50">
        <v>16.100000000000001</v>
      </c>
      <c r="O22" s="2" t="str">
        <f t="shared" si="4"/>
        <v/>
      </c>
      <c r="P22" s="2" t="str">
        <f t="shared" si="5"/>
        <v/>
      </c>
      <c r="Q22" s="2" t="str">
        <f t="shared" si="6"/>
        <v/>
      </c>
      <c r="R22" s="11" t="str">
        <f t="shared" si="7"/>
        <v/>
      </c>
      <c r="S22" s="10" t="str">
        <f t="shared" si="8"/>
        <v/>
      </c>
      <c r="T22" s="11" t="str">
        <f t="shared" si="9"/>
        <v/>
      </c>
      <c r="U22" s="10" t="str">
        <f t="shared" si="10"/>
        <v/>
      </c>
      <c r="V22" s="11" t="str">
        <f t="shared" si="11"/>
        <v/>
      </c>
      <c r="W22" s="10" t="str">
        <f t="shared" si="14"/>
        <v/>
      </c>
      <c r="X22" s="12" t="str">
        <f t="shared" si="15"/>
        <v/>
      </c>
      <c r="Y22" s="10" t="str">
        <f t="shared" si="16"/>
        <v/>
      </c>
      <c r="Z22" s="10" t="str">
        <f t="shared" si="13"/>
        <v/>
      </c>
    </row>
    <row r="23" spans="2:26">
      <c r="B23" s="7"/>
      <c r="C23" s="9" t="s">
        <v>25</v>
      </c>
      <c r="D23" s="5" t="s">
        <v>4</v>
      </c>
      <c r="E23" s="4"/>
      <c r="F23" s="4"/>
      <c r="G23" s="3" t="str">
        <f t="shared" si="0"/>
        <v/>
      </c>
      <c r="H23" s="5"/>
      <c r="I23" s="2">
        <f t="shared" si="1"/>
        <v>0</v>
      </c>
      <c r="J23" s="24" t="str">
        <f t="shared" si="2"/>
        <v/>
      </c>
      <c r="K23" s="4"/>
      <c r="L23" s="2">
        <f t="shared" si="3"/>
        <v>0</v>
      </c>
      <c r="M23" s="49"/>
      <c r="N23" s="50">
        <v>20</v>
      </c>
      <c r="O23" s="2" t="str">
        <f t="shared" si="4"/>
        <v/>
      </c>
      <c r="P23" s="2" t="str">
        <f t="shared" si="5"/>
        <v/>
      </c>
      <c r="Q23" s="2" t="str">
        <f t="shared" si="6"/>
        <v/>
      </c>
      <c r="R23" s="11" t="str">
        <f t="shared" si="7"/>
        <v/>
      </c>
      <c r="S23" s="10" t="str">
        <f t="shared" si="8"/>
        <v/>
      </c>
      <c r="T23" s="11" t="str">
        <f t="shared" si="9"/>
        <v/>
      </c>
      <c r="U23" s="10" t="str">
        <f t="shared" si="10"/>
        <v/>
      </c>
      <c r="V23" s="11" t="str">
        <f t="shared" si="11"/>
        <v/>
      </c>
      <c r="W23" s="10" t="str">
        <f t="shared" si="14"/>
        <v/>
      </c>
      <c r="X23" s="12" t="str">
        <f t="shared" si="15"/>
        <v/>
      </c>
      <c r="Y23" s="10" t="str">
        <f t="shared" si="16"/>
        <v/>
      </c>
      <c r="Z23" s="10" t="str">
        <f t="shared" si="13"/>
        <v/>
      </c>
    </row>
    <row r="24" spans="2:26">
      <c r="B24" s="7"/>
      <c r="C24" s="9" t="s">
        <v>26</v>
      </c>
      <c r="D24" s="5" t="s">
        <v>4</v>
      </c>
      <c r="E24" s="4"/>
      <c r="F24" s="4"/>
      <c r="G24" s="3" t="str">
        <f t="shared" si="0"/>
        <v/>
      </c>
      <c r="H24" s="5"/>
      <c r="I24" s="2">
        <f t="shared" si="1"/>
        <v>0</v>
      </c>
      <c r="J24" s="24" t="str">
        <f t="shared" si="2"/>
        <v/>
      </c>
      <c r="K24" s="4"/>
      <c r="L24" s="2">
        <f t="shared" si="3"/>
        <v>0</v>
      </c>
      <c r="M24" s="49"/>
      <c r="N24" s="50">
        <v>11</v>
      </c>
      <c r="O24" s="2" t="str">
        <f t="shared" si="4"/>
        <v/>
      </c>
      <c r="P24" s="2" t="str">
        <f t="shared" si="5"/>
        <v/>
      </c>
      <c r="Q24" s="2" t="str">
        <f t="shared" si="6"/>
        <v/>
      </c>
      <c r="R24" s="11" t="str">
        <f t="shared" si="7"/>
        <v/>
      </c>
      <c r="S24" s="10" t="str">
        <f t="shared" si="8"/>
        <v/>
      </c>
      <c r="T24" s="11" t="str">
        <f t="shared" si="9"/>
        <v/>
      </c>
      <c r="U24" s="10" t="str">
        <f t="shared" si="10"/>
        <v/>
      </c>
      <c r="V24" s="11" t="str">
        <f t="shared" si="11"/>
        <v/>
      </c>
      <c r="W24" s="10" t="str">
        <f t="shared" si="14"/>
        <v/>
      </c>
      <c r="X24" s="12" t="str">
        <f t="shared" si="15"/>
        <v/>
      </c>
      <c r="Y24" s="10" t="str">
        <f t="shared" si="16"/>
        <v/>
      </c>
      <c r="Z24" s="10" t="str">
        <f t="shared" si="13"/>
        <v/>
      </c>
    </row>
    <row r="25" spans="2:26">
      <c r="B25" s="7"/>
      <c r="C25" s="9" t="s">
        <v>27</v>
      </c>
      <c r="D25" s="5" t="s">
        <v>4</v>
      </c>
      <c r="E25" s="4"/>
      <c r="F25" s="4"/>
      <c r="G25" s="3" t="str">
        <f t="shared" si="0"/>
        <v/>
      </c>
      <c r="H25" s="5"/>
      <c r="I25" s="2">
        <f t="shared" si="1"/>
        <v>0</v>
      </c>
      <c r="J25" s="24" t="str">
        <f t="shared" si="2"/>
        <v/>
      </c>
      <c r="K25" s="4"/>
      <c r="L25" s="2">
        <f t="shared" si="3"/>
        <v>0</v>
      </c>
      <c r="M25" s="49"/>
      <c r="N25" s="50">
        <v>6</v>
      </c>
      <c r="O25" s="2" t="str">
        <f t="shared" si="4"/>
        <v/>
      </c>
      <c r="P25" s="2" t="str">
        <f t="shared" si="5"/>
        <v/>
      </c>
      <c r="Q25" s="2" t="str">
        <f t="shared" si="6"/>
        <v/>
      </c>
      <c r="R25" s="11" t="str">
        <f t="shared" si="7"/>
        <v/>
      </c>
      <c r="S25" s="10" t="str">
        <f t="shared" si="8"/>
        <v/>
      </c>
      <c r="T25" s="11" t="str">
        <f t="shared" si="9"/>
        <v/>
      </c>
      <c r="U25" s="10" t="str">
        <f t="shared" si="10"/>
        <v/>
      </c>
      <c r="V25" s="11" t="str">
        <f t="shared" si="11"/>
        <v/>
      </c>
      <c r="W25" s="10" t="str">
        <f t="shared" si="14"/>
        <v/>
      </c>
      <c r="X25" s="12" t="str">
        <f t="shared" si="15"/>
        <v/>
      </c>
      <c r="Y25" s="10" t="str">
        <f t="shared" si="16"/>
        <v/>
      </c>
      <c r="Z25" s="10" t="str">
        <f t="shared" si="13"/>
        <v/>
      </c>
    </row>
    <row r="26" spans="2:26">
      <c r="B26" s="7"/>
      <c r="C26" s="9" t="s">
        <v>28</v>
      </c>
      <c r="D26" s="5" t="s">
        <v>4</v>
      </c>
      <c r="E26" s="4"/>
      <c r="F26" s="4"/>
      <c r="G26" s="3" t="str">
        <f t="shared" si="0"/>
        <v/>
      </c>
      <c r="H26" s="5"/>
      <c r="I26" s="2">
        <f t="shared" si="1"/>
        <v>0</v>
      </c>
      <c r="J26" s="24" t="str">
        <f t="shared" si="2"/>
        <v/>
      </c>
      <c r="K26" s="4"/>
      <c r="L26" s="2">
        <f t="shared" si="3"/>
        <v>0</v>
      </c>
      <c r="M26" s="49"/>
      <c r="N26" s="50">
        <v>10</v>
      </c>
      <c r="O26" s="2" t="str">
        <f t="shared" si="4"/>
        <v/>
      </c>
      <c r="P26" s="2" t="str">
        <f t="shared" si="5"/>
        <v/>
      </c>
      <c r="Q26" s="2" t="str">
        <f t="shared" si="6"/>
        <v/>
      </c>
      <c r="R26" s="11" t="str">
        <f t="shared" si="7"/>
        <v/>
      </c>
      <c r="S26" s="10" t="str">
        <f t="shared" si="8"/>
        <v/>
      </c>
      <c r="T26" s="11" t="str">
        <f t="shared" si="9"/>
        <v/>
      </c>
      <c r="U26" s="10" t="str">
        <f t="shared" si="10"/>
        <v/>
      </c>
      <c r="V26" s="11" t="str">
        <f t="shared" si="11"/>
        <v/>
      </c>
      <c r="W26" s="10" t="str">
        <f t="shared" si="14"/>
        <v/>
      </c>
      <c r="X26" s="12" t="str">
        <f t="shared" si="15"/>
        <v/>
      </c>
      <c r="Y26" s="10" t="str">
        <f t="shared" si="16"/>
        <v/>
      </c>
      <c r="Z26" s="10" t="str">
        <f t="shared" si="13"/>
        <v/>
      </c>
    </row>
    <row r="27" spans="2:26">
      <c r="B27" s="7"/>
      <c r="C27" s="9" t="s">
        <v>29</v>
      </c>
      <c r="D27" s="5" t="s">
        <v>4</v>
      </c>
      <c r="E27" s="4"/>
      <c r="F27" s="4"/>
      <c r="G27" s="3" t="str">
        <f t="shared" si="0"/>
        <v/>
      </c>
      <c r="H27" s="5"/>
      <c r="I27" s="2">
        <f t="shared" si="1"/>
        <v>0</v>
      </c>
      <c r="J27" s="24" t="str">
        <f t="shared" si="2"/>
        <v/>
      </c>
      <c r="K27" s="4"/>
      <c r="L27" s="2">
        <f t="shared" si="3"/>
        <v>0</v>
      </c>
      <c r="M27" s="49"/>
      <c r="N27" s="50">
        <v>9</v>
      </c>
      <c r="O27" s="2" t="str">
        <f t="shared" si="4"/>
        <v/>
      </c>
      <c r="P27" s="2" t="str">
        <f t="shared" si="5"/>
        <v/>
      </c>
      <c r="Q27" s="2" t="str">
        <f t="shared" si="6"/>
        <v/>
      </c>
      <c r="R27" s="11" t="str">
        <f t="shared" si="7"/>
        <v/>
      </c>
      <c r="S27" s="10" t="str">
        <f t="shared" si="8"/>
        <v/>
      </c>
      <c r="T27" s="11" t="str">
        <f t="shared" si="9"/>
        <v/>
      </c>
      <c r="U27" s="10" t="str">
        <f t="shared" si="10"/>
        <v/>
      </c>
      <c r="V27" s="11" t="str">
        <f t="shared" si="11"/>
        <v/>
      </c>
      <c r="W27" s="10" t="str">
        <f t="shared" si="14"/>
        <v/>
      </c>
      <c r="X27" s="12" t="str">
        <f t="shared" si="15"/>
        <v/>
      </c>
      <c r="Y27" s="10" t="str">
        <f t="shared" si="16"/>
        <v/>
      </c>
      <c r="Z27" s="10" t="str">
        <f t="shared" si="13"/>
        <v/>
      </c>
    </row>
    <row r="28" spans="2:26">
      <c r="B28" s="7"/>
      <c r="C28" s="9" t="s">
        <v>30</v>
      </c>
      <c r="D28" s="5" t="s">
        <v>4</v>
      </c>
      <c r="E28" s="4"/>
      <c r="F28" s="4"/>
      <c r="G28" s="3" t="str">
        <f t="shared" si="0"/>
        <v/>
      </c>
      <c r="H28" s="5"/>
      <c r="I28" s="2">
        <f t="shared" si="1"/>
        <v>0</v>
      </c>
      <c r="J28" s="24" t="str">
        <f t="shared" si="2"/>
        <v/>
      </c>
      <c r="K28" s="4"/>
      <c r="L28" s="2">
        <f t="shared" si="3"/>
        <v>0</v>
      </c>
      <c r="M28" s="49"/>
      <c r="N28" s="50">
        <v>11.6</v>
      </c>
      <c r="O28" s="2" t="str">
        <f t="shared" si="4"/>
        <v/>
      </c>
      <c r="P28" s="2" t="str">
        <f t="shared" si="5"/>
        <v/>
      </c>
      <c r="Q28" s="2" t="str">
        <f t="shared" si="6"/>
        <v/>
      </c>
      <c r="R28" s="11" t="str">
        <f t="shared" si="7"/>
        <v/>
      </c>
      <c r="S28" s="10" t="str">
        <f t="shared" si="8"/>
        <v/>
      </c>
      <c r="T28" s="11" t="str">
        <f t="shared" si="9"/>
        <v/>
      </c>
      <c r="U28" s="10" t="str">
        <f t="shared" si="10"/>
        <v/>
      </c>
      <c r="V28" s="11" t="str">
        <f t="shared" si="11"/>
        <v/>
      </c>
      <c r="W28" s="10" t="str">
        <f t="shared" si="14"/>
        <v/>
      </c>
      <c r="X28" s="12" t="str">
        <f t="shared" si="15"/>
        <v/>
      </c>
      <c r="Y28" s="10" t="str">
        <f t="shared" si="16"/>
        <v/>
      </c>
      <c r="Z28" s="10" t="str">
        <f t="shared" si="13"/>
        <v/>
      </c>
    </row>
    <row r="29" spans="2:26">
      <c r="B29" s="7"/>
      <c r="C29" s="9" t="s">
        <v>31</v>
      </c>
      <c r="D29" s="5" t="s">
        <v>4</v>
      </c>
      <c r="E29" s="4"/>
      <c r="F29" s="4"/>
      <c r="G29" s="3" t="str">
        <f t="shared" si="0"/>
        <v/>
      </c>
      <c r="H29" s="5"/>
      <c r="I29" s="2">
        <f t="shared" si="1"/>
        <v>0</v>
      </c>
      <c r="J29" s="24" t="str">
        <f t="shared" si="2"/>
        <v/>
      </c>
      <c r="K29" s="4"/>
      <c r="L29" s="2">
        <f t="shared" si="3"/>
        <v>0</v>
      </c>
      <c r="M29" s="49"/>
      <c r="N29" s="50">
        <v>14.5</v>
      </c>
      <c r="O29" s="2" t="str">
        <f t="shared" si="4"/>
        <v/>
      </c>
      <c r="P29" s="2" t="str">
        <f t="shared" si="5"/>
        <v/>
      </c>
      <c r="Q29" s="2" t="str">
        <f t="shared" si="6"/>
        <v/>
      </c>
      <c r="R29" s="11" t="str">
        <f t="shared" si="7"/>
        <v/>
      </c>
      <c r="S29" s="10" t="str">
        <f t="shared" si="8"/>
        <v/>
      </c>
      <c r="T29" s="11" t="str">
        <f t="shared" si="9"/>
        <v/>
      </c>
      <c r="U29" s="10" t="str">
        <f t="shared" si="10"/>
        <v/>
      </c>
      <c r="V29" s="11" t="str">
        <f t="shared" si="11"/>
        <v/>
      </c>
      <c r="W29" s="10" t="str">
        <f t="shared" si="14"/>
        <v/>
      </c>
      <c r="X29" s="12" t="str">
        <f t="shared" si="15"/>
        <v/>
      </c>
      <c r="Y29" s="10" t="str">
        <f t="shared" si="16"/>
        <v/>
      </c>
      <c r="Z29" s="10" t="str">
        <f t="shared" si="13"/>
        <v/>
      </c>
    </row>
    <row r="30" spans="2:26">
      <c r="B30" s="7"/>
      <c r="C30" s="9" t="s">
        <v>32</v>
      </c>
      <c r="D30" s="5" t="s">
        <v>4</v>
      </c>
      <c r="E30" s="4"/>
      <c r="F30" s="4"/>
      <c r="G30" s="3" t="str">
        <f t="shared" si="0"/>
        <v/>
      </c>
      <c r="H30" s="5"/>
      <c r="I30" s="2">
        <f t="shared" si="1"/>
        <v>0</v>
      </c>
      <c r="J30" s="24" t="str">
        <f t="shared" si="2"/>
        <v/>
      </c>
      <c r="K30" s="4"/>
      <c r="L30" s="2">
        <f t="shared" si="3"/>
        <v>0</v>
      </c>
      <c r="M30" s="49"/>
      <c r="N30" s="50">
        <v>16.5</v>
      </c>
      <c r="O30" s="2" t="str">
        <f t="shared" si="4"/>
        <v/>
      </c>
      <c r="P30" s="2" t="str">
        <f t="shared" si="5"/>
        <v/>
      </c>
      <c r="Q30" s="2" t="str">
        <f t="shared" si="6"/>
        <v/>
      </c>
      <c r="R30" s="11" t="str">
        <f t="shared" si="7"/>
        <v/>
      </c>
      <c r="S30" s="10" t="str">
        <f t="shared" si="8"/>
        <v/>
      </c>
      <c r="T30" s="11" t="str">
        <f t="shared" si="9"/>
        <v/>
      </c>
      <c r="U30" s="10" t="str">
        <f t="shared" si="10"/>
        <v/>
      </c>
      <c r="V30" s="11" t="str">
        <f t="shared" si="11"/>
        <v/>
      </c>
      <c r="W30" s="10" t="str">
        <f t="shared" si="14"/>
        <v/>
      </c>
      <c r="X30" s="12" t="str">
        <f t="shared" si="15"/>
        <v/>
      </c>
      <c r="Y30" s="10" t="str">
        <f t="shared" si="16"/>
        <v/>
      </c>
      <c r="Z30" s="10" t="str">
        <f t="shared" si="13"/>
        <v/>
      </c>
    </row>
    <row r="31" spans="2:26">
      <c r="B31" s="7"/>
      <c r="C31" s="9" t="s">
        <v>33</v>
      </c>
      <c r="D31" s="5" t="s">
        <v>4</v>
      </c>
      <c r="E31" s="4"/>
      <c r="F31" s="4"/>
      <c r="G31" s="3" t="str">
        <f t="shared" si="0"/>
        <v/>
      </c>
      <c r="H31" s="5"/>
      <c r="I31" s="2">
        <f t="shared" si="1"/>
        <v>0</v>
      </c>
      <c r="J31" s="24" t="str">
        <f t="shared" si="2"/>
        <v/>
      </c>
      <c r="K31" s="4"/>
      <c r="L31" s="2">
        <f t="shared" si="3"/>
        <v>0</v>
      </c>
      <c r="M31" s="49"/>
      <c r="N31" s="50">
        <v>15.3</v>
      </c>
      <c r="O31" s="2" t="str">
        <f t="shared" si="4"/>
        <v/>
      </c>
      <c r="P31" s="2" t="str">
        <f t="shared" si="5"/>
        <v/>
      </c>
      <c r="Q31" s="2" t="str">
        <f t="shared" si="6"/>
        <v/>
      </c>
      <c r="R31" s="11" t="str">
        <f t="shared" si="7"/>
        <v/>
      </c>
      <c r="S31" s="10" t="str">
        <f t="shared" si="8"/>
        <v/>
      </c>
      <c r="T31" s="11" t="str">
        <f t="shared" si="9"/>
        <v/>
      </c>
      <c r="U31" s="10" t="str">
        <f t="shared" si="10"/>
        <v/>
      </c>
      <c r="V31" s="11" t="str">
        <f t="shared" si="11"/>
        <v/>
      </c>
      <c r="W31" s="10" t="str">
        <f t="shared" si="14"/>
        <v/>
      </c>
      <c r="X31" s="12" t="str">
        <f t="shared" si="15"/>
        <v/>
      </c>
      <c r="Y31" s="10" t="str">
        <f t="shared" si="16"/>
        <v/>
      </c>
      <c r="Z31" s="10" t="str">
        <f t="shared" si="13"/>
        <v/>
      </c>
    </row>
    <row r="32" spans="2:26">
      <c r="B32" s="7"/>
      <c r="C32" s="9" t="s">
        <v>34</v>
      </c>
      <c r="D32" s="5" t="s">
        <v>4</v>
      </c>
      <c r="E32" s="4"/>
      <c r="F32" s="4"/>
      <c r="G32" s="3" t="str">
        <f t="shared" si="0"/>
        <v/>
      </c>
      <c r="H32" s="5"/>
      <c r="I32" s="2">
        <f t="shared" si="1"/>
        <v>0</v>
      </c>
      <c r="J32" s="24" t="str">
        <f t="shared" si="2"/>
        <v/>
      </c>
      <c r="K32" s="4"/>
      <c r="L32" s="2">
        <f t="shared" si="3"/>
        <v>0</v>
      </c>
      <c r="M32" s="49"/>
      <c r="N32" s="50">
        <v>14.8</v>
      </c>
      <c r="O32" s="2" t="str">
        <f t="shared" si="4"/>
        <v/>
      </c>
      <c r="P32" s="2" t="str">
        <f t="shared" si="5"/>
        <v/>
      </c>
      <c r="Q32" s="2" t="str">
        <f t="shared" si="6"/>
        <v/>
      </c>
      <c r="R32" s="11" t="str">
        <f t="shared" si="7"/>
        <v/>
      </c>
      <c r="S32" s="10" t="str">
        <f t="shared" si="8"/>
        <v/>
      </c>
      <c r="T32" s="11" t="str">
        <f t="shared" si="9"/>
        <v/>
      </c>
      <c r="U32" s="10" t="str">
        <f t="shared" si="10"/>
        <v/>
      </c>
      <c r="V32" s="11" t="str">
        <f t="shared" si="11"/>
        <v/>
      </c>
      <c r="W32" s="10" t="str">
        <f t="shared" si="14"/>
        <v/>
      </c>
      <c r="X32" s="12" t="str">
        <f t="shared" si="15"/>
        <v/>
      </c>
      <c r="Y32" s="10" t="str">
        <f t="shared" si="16"/>
        <v/>
      </c>
      <c r="Z32" s="10" t="str">
        <f t="shared" si="13"/>
        <v/>
      </c>
    </row>
    <row r="33" spans="2:26">
      <c r="B33" s="7"/>
      <c r="C33" s="9" t="s">
        <v>35</v>
      </c>
      <c r="D33" s="5" t="s">
        <v>4</v>
      </c>
      <c r="E33" s="4"/>
      <c r="F33" s="4"/>
      <c r="G33" s="3" t="str">
        <f t="shared" si="0"/>
        <v/>
      </c>
      <c r="H33" s="5"/>
      <c r="I33" s="2">
        <f t="shared" si="1"/>
        <v>0</v>
      </c>
      <c r="J33" s="24" t="str">
        <f t="shared" si="2"/>
        <v/>
      </c>
      <c r="K33" s="4"/>
      <c r="L33" s="2">
        <f t="shared" si="3"/>
        <v>0</v>
      </c>
      <c r="M33" s="49"/>
      <c r="N33" s="50">
        <v>12.9</v>
      </c>
      <c r="O33" s="2" t="str">
        <f t="shared" si="4"/>
        <v/>
      </c>
      <c r="P33" s="2" t="str">
        <f t="shared" si="5"/>
        <v/>
      </c>
      <c r="Q33" s="2" t="str">
        <f t="shared" si="6"/>
        <v/>
      </c>
      <c r="R33" s="11" t="str">
        <f t="shared" si="7"/>
        <v/>
      </c>
      <c r="S33" s="10" t="str">
        <f t="shared" si="8"/>
        <v/>
      </c>
      <c r="T33" s="11" t="str">
        <f t="shared" si="9"/>
        <v/>
      </c>
      <c r="U33" s="10" t="str">
        <f t="shared" si="10"/>
        <v/>
      </c>
      <c r="V33" s="11" t="str">
        <f t="shared" si="11"/>
        <v/>
      </c>
      <c r="W33" s="10" t="str">
        <f t="shared" si="14"/>
        <v/>
      </c>
      <c r="X33" s="12" t="str">
        <f t="shared" si="15"/>
        <v/>
      </c>
      <c r="Y33" s="10" t="str">
        <f t="shared" si="16"/>
        <v/>
      </c>
      <c r="Z33" s="10" t="str">
        <f t="shared" si="13"/>
        <v/>
      </c>
    </row>
    <row r="34" spans="2:26">
      <c r="B34" s="7"/>
      <c r="C34" s="9" t="s">
        <v>36</v>
      </c>
      <c r="D34" s="5" t="s">
        <v>4</v>
      </c>
      <c r="E34" s="4"/>
      <c r="F34" s="4"/>
      <c r="G34" s="3" t="str">
        <f t="shared" si="0"/>
        <v/>
      </c>
      <c r="H34" s="5"/>
      <c r="I34" s="2">
        <f t="shared" si="1"/>
        <v>0</v>
      </c>
      <c r="J34" s="24" t="str">
        <f t="shared" si="2"/>
        <v/>
      </c>
      <c r="K34" s="4"/>
      <c r="L34" s="2">
        <f t="shared" si="3"/>
        <v>0</v>
      </c>
      <c r="M34" s="49"/>
      <c r="N34" s="50">
        <v>15.8</v>
      </c>
      <c r="O34" s="2" t="str">
        <f t="shared" si="4"/>
        <v/>
      </c>
      <c r="P34" s="2" t="str">
        <f t="shared" si="5"/>
        <v/>
      </c>
      <c r="Q34" s="2" t="str">
        <f t="shared" si="6"/>
        <v/>
      </c>
      <c r="R34" s="11" t="str">
        <f t="shared" si="7"/>
        <v/>
      </c>
      <c r="S34" s="10" t="str">
        <f t="shared" si="8"/>
        <v/>
      </c>
      <c r="T34" s="11" t="str">
        <f t="shared" si="9"/>
        <v/>
      </c>
      <c r="U34" s="10" t="str">
        <f t="shared" si="10"/>
        <v/>
      </c>
      <c r="V34" s="11" t="str">
        <f t="shared" si="11"/>
        <v/>
      </c>
      <c r="W34" s="10" t="str">
        <f t="shared" si="14"/>
        <v/>
      </c>
      <c r="X34" s="12" t="str">
        <f t="shared" si="15"/>
        <v/>
      </c>
      <c r="Y34" s="10" t="str">
        <f t="shared" si="16"/>
        <v/>
      </c>
      <c r="Z34" s="10" t="str">
        <f t="shared" si="13"/>
        <v/>
      </c>
    </row>
    <row r="35" spans="2:26">
      <c r="B35" s="7"/>
      <c r="C35" s="9" t="s">
        <v>37</v>
      </c>
      <c r="D35" s="5" t="s">
        <v>4</v>
      </c>
      <c r="E35" s="4"/>
      <c r="F35" s="4"/>
      <c r="G35" s="3" t="str">
        <f t="shared" si="0"/>
        <v/>
      </c>
      <c r="H35" s="5"/>
      <c r="I35" s="2">
        <f t="shared" si="1"/>
        <v>0</v>
      </c>
      <c r="J35" s="24" t="str">
        <f t="shared" si="2"/>
        <v/>
      </c>
      <c r="K35" s="4"/>
      <c r="L35" s="2">
        <f t="shared" si="3"/>
        <v>0</v>
      </c>
      <c r="M35" s="49"/>
      <c r="N35" s="50">
        <v>15.1</v>
      </c>
      <c r="O35" s="2" t="str">
        <f t="shared" si="4"/>
        <v/>
      </c>
      <c r="P35" s="2" t="str">
        <f t="shared" si="5"/>
        <v/>
      </c>
      <c r="Q35" s="2" t="str">
        <f t="shared" si="6"/>
        <v/>
      </c>
      <c r="R35" s="11" t="str">
        <f t="shared" si="7"/>
        <v/>
      </c>
      <c r="S35" s="10" t="str">
        <f t="shared" si="8"/>
        <v/>
      </c>
      <c r="T35" s="11" t="str">
        <f t="shared" si="9"/>
        <v/>
      </c>
      <c r="U35" s="10" t="str">
        <f t="shared" si="10"/>
        <v/>
      </c>
      <c r="V35" s="11" t="str">
        <f t="shared" si="11"/>
        <v/>
      </c>
      <c r="W35" s="10" t="str">
        <f t="shared" si="14"/>
        <v/>
      </c>
      <c r="X35" s="12" t="str">
        <f t="shared" si="15"/>
        <v/>
      </c>
      <c r="Y35" s="10" t="str">
        <f t="shared" si="16"/>
        <v/>
      </c>
      <c r="Z35" s="10" t="str">
        <f t="shared" si="13"/>
        <v/>
      </c>
    </row>
    <row r="36" spans="2:26">
      <c r="B36" s="7"/>
      <c r="C36" s="9" t="s">
        <v>38</v>
      </c>
      <c r="D36" s="5" t="s">
        <v>4</v>
      </c>
      <c r="E36" s="4"/>
      <c r="F36" s="4"/>
      <c r="G36" s="3" t="str">
        <f t="shared" si="0"/>
        <v/>
      </c>
      <c r="H36" s="5"/>
      <c r="I36" s="2">
        <f t="shared" si="1"/>
        <v>0</v>
      </c>
      <c r="J36" s="24" t="str">
        <f t="shared" si="2"/>
        <v/>
      </c>
      <c r="K36" s="4"/>
      <c r="L36" s="2">
        <f t="shared" si="3"/>
        <v>0</v>
      </c>
      <c r="M36" s="49"/>
      <c r="N36" s="50">
        <v>11.3</v>
      </c>
      <c r="O36" s="2" t="str">
        <f t="shared" si="4"/>
        <v/>
      </c>
      <c r="P36" s="2" t="str">
        <f t="shared" si="5"/>
        <v/>
      </c>
      <c r="Q36" s="2" t="str">
        <f t="shared" si="6"/>
        <v/>
      </c>
      <c r="R36" s="11" t="str">
        <f t="shared" si="7"/>
        <v/>
      </c>
      <c r="S36" s="10" t="str">
        <f t="shared" si="8"/>
        <v/>
      </c>
      <c r="T36" s="11" t="str">
        <f t="shared" si="9"/>
        <v/>
      </c>
      <c r="U36" s="10" t="str">
        <f t="shared" si="10"/>
        <v/>
      </c>
      <c r="V36" s="11" t="str">
        <f t="shared" si="11"/>
        <v/>
      </c>
      <c r="W36" s="10" t="str">
        <f t="shared" si="14"/>
        <v/>
      </c>
      <c r="X36" s="12" t="str">
        <f t="shared" si="15"/>
        <v/>
      </c>
      <c r="Y36" s="10" t="str">
        <f t="shared" si="16"/>
        <v/>
      </c>
      <c r="Z36" s="10" t="str">
        <f t="shared" si="13"/>
        <v/>
      </c>
    </row>
    <row r="37" spans="2:26">
      <c r="B37" s="7"/>
      <c r="C37" s="9" t="s">
        <v>39</v>
      </c>
      <c r="D37" s="5" t="s">
        <v>4</v>
      </c>
      <c r="E37" s="4"/>
      <c r="F37" s="4"/>
      <c r="G37" s="3" t="str">
        <f t="shared" si="0"/>
        <v/>
      </c>
      <c r="H37" s="5"/>
      <c r="I37" s="2">
        <f t="shared" si="1"/>
        <v>0</v>
      </c>
      <c r="J37" s="24" t="str">
        <f t="shared" si="2"/>
        <v/>
      </c>
      <c r="K37" s="4"/>
      <c r="L37" s="2">
        <f t="shared" si="3"/>
        <v>0</v>
      </c>
      <c r="M37" s="49"/>
      <c r="N37" s="50">
        <v>15.5</v>
      </c>
      <c r="O37" s="2" t="str">
        <f t="shared" si="4"/>
        <v/>
      </c>
      <c r="P37" s="2" t="str">
        <f t="shared" si="5"/>
        <v/>
      </c>
      <c r="Q37" s="2" t="str">
        <f t="shared" si="6"/>
        <v/>
      </c>
      <c r="R37" s="11" t="str">
        <f t="shared" si="7"/>
        <v/>
      </c>
      <c r="S37" s="10" t="str">
        <f t="shared" si="8"/>
        <v/>
      </c>
      <c r="T37" s="11" t="str">
        <f t="shared" si="9"/>
        <v/>
      </c>
      <c r="U37" s="10" t="str">
        <f t="shared" si="10"/>
        <v/>
      </c>
      <c r="V37" s="11" t="str">
        <f t="shared" si="11"/>
        <v/>
      </c>
      <c r="W37" s="10" t="str">
        <f t="shared" si="14"/>
        <v/>
      </c>
      <c r="X37" s="12" t="str">
        <f t="shared" si="15"/>
        <v/>
      </c>
      <c r="Y37" s="10" t="str">
        <f t="shared" si="16"/>
        <v/>
      </c>
      <c r="Z37" s="10" t="str">
        <f t="shared" si="13"/>
        <v/>
      </c>
    </row>
    <row r="38" spans="2:26">
      <c r="B38" s="7"/>
      <c r="C38" s="9" t="s">
        <v>40</v>
      </c>
      <c r="D38" s="5" t="s">
        <v>4</v>
      </c>
      <c r="E38" s="4"/>
      <c r="F38" s="4"/>
      <c r="G38" s="3" t="str">
        <f t="shared" si="0"/>
        <v/>
      </c>
      <c r="H38" s="5"/>
      <c r="I38" s="2">
        <f t="shared" si="1"/>
        <v>0</v>
      </c>
      <c r="J38" s="24" t="str">
        <f t="shared" si="2"/>
        <v/>
      </c>
      <c r="K38" s="4"/>
      <c r="L38" s="2">
        <f t="shared" si="3"/>
        <v>0</v>
      </c>
      <c r="M38" s="49"/>
      <c r="N38" s="50">
        <v>13.4</v>
      </c>
      <c r="O38" s="2" t="str">
        <f t="shared" si="4"/>
        <v/>
      </c>
      <c r="P38" s="2" t="str">
        <f t="shared" si="5"/>
        <v/>
      </c>
      <c r="Q38" s="2" t="str">
        <f t="shared" si="6"/>
        <v/>
      </c>
      <c r="R38" s="11" t="str">
        <f t="shared" si="7"/>
        <v/>
      </c>
      <c r="S38" s="10" t="str">
        <f t="shared" si="8"/>
        <v/>
      </c>
      <c r="T38" s="11" t="str">
        <f t="shared" si="9"/>
        <v/>
      </c>
      <c r="U38" s="10" t="str">
        <f t="shared" si="10"/>
        <v/>
      </c>
      <c r="V38" s="11" t="str">
        <f t="shared" si="11"/>
        <v/>
      </c>
      <c r="W38" s="10" t="str">
        <f t="shared" si="14"/>
        <v/>
      </c>
      <c r="X38" s="12" t="str">
        <f t="shared" si="15"/>
        <v/>
      </c>
      <c r="Y38" s="10" t="str">
        <f t="shared" si="16"/>
        <v/>
      </c>
      <c r="Z38" s="10" t="str">
        <f t="shared" si="13"/>
        <v/>
      </c>
    </row>
    <row r="39" spans="2:26">
      <c r="B39" s="7"/>
      <c r="C39" s="9" t="s">
        <v>41</v>
      </c>
      <c r="D39" s="5" t="s">
        <v>4</v>
      </c>
      <c r="E39" s="4"/>
      <c r="F39" s="4"/>
      <c r="G39" s="3" t="str">
        <f t="shared" si="0"/>
        <v/>
      </c>
      <c r="H39" s="5"/>
      <c r="I39" s="2">
        <f t="shared" si="1"/>
        <v>0</v>
      </c>
      <c r="J39" s="24" t="str">
        <f t="shared" si="2"/>
        <v/>
      </c>
      <c r="K39" s="4"/>
      <c r="L39" s="2">
        <f t="shared" si="3"/>
        <v>0</v>
      </c>
      <c r="M39" s="49"/>
      <c r="N39" s="50">
        <v>14.1</v>
      </c>
      <c r="O39" s="2" t="str">
        <f t="shared" si="4"/>
        <v/>
      </c>
      <c r="P39" s="2" t="str">
        <f t="shared" si="5"/>
        <v/>
      </c>
      <c r="Q39" s="2" t="str">
        <f t="shared" si="6"/>
        <v/>
      </c>
      <c r="R39" s="11" t="str">
        <f t="shared" si="7"/>
        <v/>
      </c>
      <c r="S39" s="10" t="str">
        <f t="shared" si="8"/>
        <v/>
      </c>
      <c r="T39" s="11" t="str">
        <f t="shared" si="9"/>
        <v/>
      </c>
      <c r="U39" s="10" t="str">
        <f t="shared" si="10"/>
        <v/>
      </c>
      <c r="V39" s="11" t="str">
        <f t="shared" si="11"/>
        <v/>
      </c>
      <c r="W39" s="10" t="str">
        <f t="shared" si="14"/>
        <v/>
      </c>
      <c r="X39" s="12" t="str">
        <f t="shared" si="15"/>
        <v/>
      </c>
      <c r="Y39" s="10" t="str">
        <f t="shared" si="16"/>
        <v/>
      </c>
      <c r="Z39" s="10" t="str">
        <f t="shared" si="13"/>
        <v/>
      </c>
    </row>
    <row r="40" spans="2:26">
      <c r="B40" s="7"/>
      <c r="C40" s="9" t="s">
        <v>42</v>
      </c>
      <c r="D40" s="5" t="s">
        <v>4</v>
      </c>
      <c r="E40" s="4"/>
      <c r="F40" s="4"/>
      <c r="G40" s="3" t="str">
        <f t="shared" si="0"/>
        <v/>
      </c>
      <c r="H40" s="5"/>
      <c r="I40" s="2">
        <f t="shared" si="1"/>
        <v>0</v>
      </c>
      <c r="J40" s="24" t="str">
        <f t="shared" si="2"/>
        <v/>
      </c>
      <c r="K40" s="4"/>
      <c r="L40" s="2">
        <f t="shared" si="3"/>
        <v>0</v>
      </c>
      <c r="M40" s="49"/>
      <c r="N40" s="50">
        <v>15.1</v>
      </c>
      <c r="O40" s="2" t="str">
        <f t="shared" si="4"/>
        <v/>
      </c>
      <c r="P40" s="2" t="str">
        <f t="shared" si="5"/>
        <v/>
      </c>
      <c r="Q40" s="2" t="str">
        <f t="shared" si="6"/>
        <v/>
      </c>
      <c r="R40" s="11" t="str">
        <f t="shared" si="7"/>
        <v/>
      </c>
      <c r="S40" s="10" t="str">
        <f t="shared" si="8"/>
        <v/>
      </c>
      <c r="T40" s="11" t="str">
        <f t="shared" si="9"/>
        <v/>
      </c>
      <c r="U40" s="10" t="str">
        <f t="shared" si="10"/>
        <v/>
      </c>
      <c r="V40" s="11" t="str">
        <f t="shared" si="11"/>
        <v/>
      </c>
      <c r="W40" s="10" t="str">
        <f t="shared" si="14"/>
        <v/>
      </c>
      <c r="X40" s="12" t="str">
        <f t="shared" si="15"/>
        <v/>
      </c>
      <c r="Y40" s="10" t="str">
        <f t="shared" si="16"/>
        <v/>
      </c>
      <c r="Z40" s="10" t="str">
        <f t="shared" si="13"/>
        <v/>
      </c>
    </row>
    <row r="41" spans="2:26">
      <c r="B41" s="7"/>
      <c r="C41" s="9" t="s">
        <v>43</v>
      </c>
      <c r="D41" s="5" t="s">
        <v>4</v>
      </c>
      <c r="E41" s="4"/>
      <c r="F41" s="4"/>
      <c r="G41" s="3" t="str">
        <f t="shared" si="0"/>
        <v/>
      </c>
      <c r="H41" s="5"/>
      <c r="I41" s="2">
        <f t="shared" si="1"/>
        <v>0</v>
      </c>
      <c r="J41" s="24" t="str">
        <f t="shared" si="2"/>
        <v/>
      </c>
      <c r="K41" s="4"/>
      <c r="L41" s="2">
        <f t="shared" si="3"/>
        <v>0</v>
      </c>
      <c r="M41" s="49"/>
      <c r="N41" s="50">
        <v>14.5</v>
      </c>
      <c r="O41" s="2" t="str">
        <f t="shared" si="4"/>
        <v/>
      </c>
      <c r="P41" s="2" t="str">
        <f t="shared" si="5"/>
        <v/>
      </c>
      <c r="Q41" s="2" t="str">
        <f t="shared" si="6"/>
        <v/>
      </c>
      <c r="R41" s="11" t="str">
        <f t="shared" si="7"/>
        <v/>
      </c>
      <c r="S41" s="10" t="str">
        <f t="shared" si="8"/>
        <v/>
      </c>
      <c r="T41" s="11" t="str">
        <f t="shared" si="9"/>
        <v/>
      </c>
      <c r="U41" s="10" t="str">
        <f t="shared" si="10"/>
        <v/>
      </c>
      <c r="V41" s="11" t="str">
        <f t="shared" si="11"/>
        <v/>
      </c>
      <c r="W41" s="10" t="str">
        <f t="shared" si="14"/>
        <v/>
      </c>
      <c r="X41" s="12" t="str">
        <f t="shared" si="15"/>
        <v/>
      </c>
      <c r="Y41" s="10" t="str">
        <f t="shared" si="16"/>
        <v/>
      </c>
      <c r="Z41" s="10" t="str">
        <f t="shared" si="13"/>
        <v/>
      </c>
    </row>
    <row r="42" spans="2:26">
      <c r="B42" s="7"/>
      <c r="C42" s="9" t="s">
        <v>44</v>
      </c>
      <c r="D42" s="5" t="s">
        <v>4</v>
      </c>
      <c r="E42" s="4"/>
      <c r="F42" s="4"/>
      <c r="G42" s="3" t="str">
        <f t="shared" si="0"/>
        <v/>
      </c>
      <c r="H42" s="5"/>
      <c r="I42" s="2">
        <f t="shared" si="1"/>
        <v>0</v>
      </c>
      <c r="J42" s="24" t="str">
        <f t="shared" si="2"/>
        <v/>
      </c>
      <c r="K42" s="4"/>
      <c r="L42" s="2">
        <f t="shared" si="3"/>
        <v>0</v>
      </c>
      <c r="M42" s="49"/>
      <c r="N42" s="50">
        <v>14.6</v>
      </c>
      <c r="O42" s="2" t="str">
        <f t="shared" si="4"/>
        <v/>
      </c>
      <c r="P42" s="2" t="str">
        <f t="shared" si="5"/>
        <v/>
      </c>
      <c r="Q42" s="2" t="str">
        <f t="shared" si="6"/>
        <v/>
      </c>
      <c r="R42" s="11" t="str">
        <f t="shared" si="7"/>
        <v/>
      </c>
      <c r="S42" s="10" t="str">
        <f t="shared" si="8"/>
        <v/>
      </c>
      <c r="T42" s="11" t="str">
        <f t="shared" si="9"/>
        <v/>
      </c>
      <c r="U42" s="10" t="str">
        <f t="shared" si="10"/>
        <v/>
      </c>
      <c r="V42" s="11" t="str">
        <f t="shared" si="11"/>
        <v/>
      </c>
      <c r="W42" s="10" t="str">
        <f t="shared" si="14"/>
        <v/>
      </c>
      <c r="X42" s="12" t="str">
        <f t="shared" si="15"/>
        <v/>
      </c>
      <c r="Y42" s="10" t="str">
        <f t="shared" si="16"/>
        <v/>
      </c>
      <c r="Z42" s="10" t="str">
        <f t="shared" si="13"/>
        <v/>
      </c>
    </row>
    <row r="43" spans="2:26">
      <c r="B43" s="7"/>
      <c r="C43" s="9" t="s">
        <v>45</v>
      </c>
      <c r="D43" s="5" t="s">
        <v>4</v>
      </c>
      <c r="E43" s="4"/>
      <c r="F43" s="4"/>
      <c r="G43" s="3" t="str">
        <f t="shared" si="0"/>
        <v/>
      </c>
      <c r="H43" s="5"/>
      <c r="I43" s="2">
        <f t="shared" si="1"/>
        <v>0</v>
      </c>
      <c r="J43" s="24" t="str">
        <f t="shared" si="2"/>
        <v/>
      </c>
      <c r="K43" s="4"/>
      <c r="L43" s="2">
        <f t="shared" si="3"/>
        <v>0</v>
      </c>
      <c r="M43" s="49"/>
      <c r="N43" s="50">
        <v>13.8</v>
      </c>
      <c r="O43" s="2" t="str">
        <f t="shared" si="4"/>
        <v/>
      </c>
      <c r="P43" s="2" t="str">
        <f t="shared" si="5"/>
        <v/>
      </c>
      <c r="Q43" s="2" t="str">
        <f t="shared" si="6"/>
        <v/>
      </c>
      <c r="R43" s="11" t="str">
        <f t="shared" si="7"/>
        <v/>
      </c>
      <c r="S43" s="10" t="str">
        <f t="shared" si="8"/>
        <v/>
      </c>
      <c r="T43" s="11" t="str">
        <f t="shared" si="9"/>
        <v/>
      </c>
      <c r="U43" s="10" t="str">
        <f t="shared" si="10"/>
        <v/>
      </c>
      <c r="V43" s="11" t="str">
        <f t="shared" si="11"/>
        <v/>
      </c>
      <c r="W43" s="10" t="str">
        <f t="shared" si="14"/>
        <v/>
      </c>
      <c r="X43" s="12" t="str">
        <f t="shared" si="15"/>
        <v/>
      </c>
      <c r="Y43" s="10" t="str">
        <f t="shared" si="16"/>
        <v/>
      </c>
      <c r="Z43" s="10" t="str">
        <f t="shared" si="13"/>
        <v/>
      </c>
    </row>
    <row r="44" spans="2:26">
      <c r="B44" s="7"/>
      <c r="C44" s="9" t="s">
        <v>46</v>
      </c>
      <c r="D44" s="5" t="s">
        <v>4</v>
      </c>
      <c r="E44" s="4"/>
      <c r="F44" s="4"/>
      <c r="G44" s="3" t="str">
        <f t="shared" si="0"/>
        <v/>
      </c>
      <c r="H44" s="5"/>
      <c r="I44" s="2">
        <f t="shared" si="1"/>
        <v>0</v>
      </c>
      <c r="J44" s="24" t="str">
        <f t="shared" si="2"/>
        <v/>
      </c>
      <c r="K44" s="4"/>
      <c r="L44" s="2">
        <f t="shared" si="3"/>
        <v>0</v>
      </c>
      <c r="M44" s="49"/>
      <c r="N44" s="50">
        <v>13.1</v>
      </c>
      <c r="O44" s="2" t="str">
        <f t="shared" si="4"/>
        <v/>
      </c>
      <c r="P44" s="2" t="str">
        <f t="shared" si="5"/>
        <v/>
      </c>
      <c r="Q44" s="2" t="str">
        <f t="shared" si="6"/>
        <v/>
      </c>
      <c r="R44" s="11" t="str">
        <f t="shared" si="7"/>
        <v/>
      </c>
      <c r="S44" s="10" t="str">
        <f t="shared" si="8"/>
        <v/>
      </c>
      <c r="T44" s="11" t="str">
        <f t="shared" si="9"/>
        <v/>
      </c>
      <c r="U44" s="10" t="str">
        <f t="shared" si="10"/>
        <v/>
      </c>
      <c r="V44" s="11" t="str">
        <f t="shared" si="11"/>
        <v/>
      </c>
      <c r="W44" s="10" t="str">
        <f t="shared" si="14"/>
        <v/>
      </c>
      <c r="X44" s="12" t="str">
        <f t="shared" si="15"/>
        <v/>
      </c>
      <c r="Y44" s="10" t="str">
        <f t="shared" si="16"/>
        <v/>
      </c>
      <c r="Z44" s="10" t="str">
        <f t="shared" si="13"/>
        <v/>
      </c>
    </row>
    <row r="45" spans="2:26">
      <c r="B45" s="7"/>
      <c r="C45" s="9" t="s">
        <v>47</v>
      </c>
      <c r="D45" s="5" t="s">
        <v>4</v>
      </c>
      <c r="E45" s="4"/>
      <c r="F45" s="4"/>
      <c r="G45" s="3" t="str">
        <f t="shared" si="0"/>
        <v/>
      </c>
      <c r="H45" s="5"/>
      <c r="I45" s="2">
        <f t="shared" si="1"/>
        <v>0</v>
      </c>
      <c r="J45" s="24" t="str">
        <f t="shared" si="2"/>
        <v/>
      </c>
      <c r="K45" s="4"/>
      <c r="L45" s="2">
        <f t="shared" si="3"/>
        <v>0</v>
      </c>
      <c r="M45" s="49"/>
      <c r="N45" s="50">
        <v>13.4</v>
      </c>
      <c r="O45" s="2" t="str">
        <f t="shared" si="4"/>
        <v/>
      </c>
      <c r="P45" s="2" t="str">
        <f t="shared" si="5"/>
        <v/>
      </c>
      <c r="Q45" s="2" t="str">
        <f t="shared" si="6"/>
        <v/>
      </c>
      <c r="R45" s="11" t="str">
        <f t="shared" si="7"/>
        <v/>
      </c>
      <c r="S45" s="10" t="str">
        <f t="shared" si="8"/>
        <v/>
      </c>
      <c r="T45" s="11" t="str">
        <f t="shared" si="9"/>
        <v/>
      </c>
      <c r="U45" s="10" t="str">
        <f t="shared" si="10"/>
        <v/>
      </c>
      <c r="V45" s="11" t="str">
        <f t="shared" si="11"/>
        <v/>
      </c>
      <c r="W45" s="10" t="str">
        <f t="shared" si="14"/>
        <v/>
      </c>
      <c r="X45" s="12" t="str">
        <f t="shared" si="15"/>
        <v/>
      </c>
      <c r="Y45" s="10" t="str">
        <f t="shared" si="16"/>
        <v/>
      </c>
      <c r="Z45" s="10" t="str">
        <f t="shared" si="13"/>
        <v/>
      </c>
    </row>
    <row r="46" spans="2:26">
      <c r="B46" s="7"/>
      <c r="C46" s="9" t="s">
        <v>48</v>
      </c>
      <c r="D46" s="5" t="s">
        <v>4</v>
      </c>
      <c r="E46" s="4"/>
      <c r="F46" s="4"/>
      <c r="G46" s="3" t="str">
        <f t="shared" si="0"/>
        <v/>
      </c>
      <c r="H46" s="5"/>
      <c r="I46" s="2">
        <f t="shared" si="1"/>
        <v>0</v>
      </c>
      <c r="J46" s="24" t="str">
        <f t="shared" si="2"/>
        <v/>
      </c>
      <c r="K46" s="4"/>
      <c r="L46" s="2">
        <f t="shared" si="3"/>
        <v>0</v>
      </c>
      <c r="M46" s="49"/>
      <c r="N46" s="50">
        <v>14.4</v>
      </c>
      <c r="O46" s="2" t="str">
        <f t="shared" si="4"/>
        <v/>
      </c>
      <c r="P46" s="2" t="str">
        <f t="shared" si="5"/>
        <v/>
      </c>
      <c r="Q46" s="2" t="str">
        <f t="shared" si="6"/>
        <v/>
      </c>
      <c r="R46" s="11" t="str">
        <f t="shared" si="7"/>
        <v/>
      </c>
      <c r="S46" s="10" t="str">
        <f t="shared" si="8"/>
        <v/>
      </c>
      <c r="T46" s="11" t="str">
        <f t="shared" si="9"/>
        <v/>
      </c>
      <c r="U46" s="10" t="str">
        <f t="shared" si="10"/>
        <v/>
      </c>
      <c r="V46" s="11" t="str">
        <f t="shared" si="11"/>
        <v/>
      </c>
      <c r="W46" s="10" t="str">
        <f t="shared" si="14"/>
        <v/>
      </c>
      <c r="X46" s="12" t="str">
        <f t="shared" si="15"/>
        <v/>
      </c>
      <c r="Y46" s="10" t="str">
        <f t="shared" si="16"/>
        <v/>
      </c>
      <c r="Z46" s="10" t="str">
        <f t="shared" si="13"/>
        <v/>
      </c>
    </row>
    <row r="47" spans="2:26">
      <c r="B47" s="7"/>
      <c r="C47" s="9" t="s">
        <v>49</v>
      </c>
      <c r="D47" s="5" t="s">
        <v>4</v>
      </c>
      <c r="E47" s="4"/>
      <c r="F47" s="4"/>
      <c r="G47" s="3" t="str">
        <f t="shared" si="0"/>
        <v/>
      </c>
      <c r="H47" s="5"/>
      <c r="I47" s="2">
        <f t="shared" si="1"/>
        <v>0</v>
      </c>
      <c r="J47" s="24" t="str">
        <f t="shared" si="2"/>
        <v/>
      </c>
      <c r="K47" s="4"/>
      <c r="L47" s="2">
        <f t="shared" si="3"/>
        <v>0</v>
      </c>
      <c r="M47" s="49"/>
      <c r="N47" s="50">
        <v>16.100000000000001</v>
      </c>
      <c r="O47" s="2" t="str">
        <f t="shared" si="4"/>
        <v/>
      </c>
      <c r="P47" s="2" t="str">
        <f t="shared" si="5"/>
        <v/>
      </c>
      <c r="Q47" s="2" t="str">
        <f t="shared" si="6"/>
        <v/>
      </c>
      <c r="R47" s="11" t="str">
        <f t="shared" si="7"/>
        <v/>
      </c>
      <c r="S47" s="10" t="str">
        <f t="shared" si="8"/>
        <v/>
      </c>
      <c r="T47" s="11" t="str">
        <f t="shared" si="9"/>
        <v/>
      </c>
      <c r="U47" s="10" t="str">
        <f t="shared" si="10"/>
        <v/>
      </c>
      <c r="V47" s="11" t="str">
        <f t="shared" si="11"/>
        <v/>
      </c>
      <c r="W47" s="10" t="str">
        <f t="shared" si="14"/>
        <v/>
      </c>
      <c r="X47" s="12" t="str">
        <f t="shared" si="15"/>
        <v/>
      </c>
      <c r="Y47" s="10" t="str">
        <f t="shared" si="16"/>
        <v/>
      </c>
      <c r="Z47" s="10" t="str">
        <f t="shared" si="13"/>
        <v/>
      </c>
    </row>
    <row r="48" spans="2:26">
      <c r="B48" s="7"/>
      <c r="C48" s="9" t="s">
        <v>50</v>
      </c>
      <c r="D48" s="5" t="s">
        <v>4</v>
      </c>
      <c r="E48" s="4"/>
      <c r="F48" s="4"/>
      <c r="G48" s="3" t="str">
        <f t="shared" si="0"/>
        <v/>
      </c>
      <c r="H48" s="5"/>
      <c r="I48" s="2">
        <f t="shared" si="1"/>
        <v>0</v>
      </c>
      <c r="J48" s="24" t="str">
        <f t="shared" si="2"/>
        <v/>
      </c>
      <c r="K48" s="4"/>
      <c r="L48" s="2">
        <f t="shared" si="3"/>
        <v>0</v>
      </c>
      <c r="M48" s="49"/>
      <c r="N48" s="50">
        <v>16.600000000000001</v>
      </c>
      <c r="O48" s="2" t="str">
        <f t="shared" si="4"/>
        <v/>
      </c>
      <c r="P48" s="2" t="str">
        <f t="shared" si="5"/>
        <v/>
      </c>
      <c r="Q48" s="2" t="str">
        <f t="shared" si="6"/>
        <v/>
      </c>
      <c r="R48" s="11" t="str">
        <f t="shared" si="7"/>
        <v/>
      </c>
      <c r="S48" s="10" t="str">
        <f t="shared" si="8"/>
        <v/>
      </c>
      <c r="T48" s="11" t="str">
        <f t="shared" si="9"/>
        <v/>
      </c>
      <c r="U48" s="10" t="str">
        <f t="shared" si="10"/>
        <v/>
      </c>
      <c r="V48" s="11" t="str">
        <f t="shared" si="11"/>
        <v/>
      </c>
      <c r="W48" s="10" t="str">
        <f t="shared" si="14"/>
        <v/>
      </c>
      <c r="X48" s="12" t="str">
        <f t="shared" si="15"/>
        <v/>
      </c>
      <c r="Y48" s="10" t="str">
        <f t="shared" si="16"/>
        <v/>
      </c>
      <c r="Z48" s="10" t="str">
        <f t="shared" si="13"/>
        <v/>
      </c>
    </row>
    <row r="49" spans="2:26">
      <c r="B49" s="7"/>
      <c r="C49" s="9" t="s">
        <v>51</v>
      </c>
      <c r="D49" s="5" t="s">
        <v>4</v>
      </c>
      <c r="E49" s="4"/>
      <c r="F49" s="4"/>
      <c r="G49" s="3" t="str">
        <f t="shared" si="0"/>
        <v/>
      </c>
      <c r="H49" s="5"/>
      <c r="I49" s="2">
        <f t="shared" si="1"/>
        <v>0</v>
      </c>
      <c r="J49" s="24" t="str">
        <f t="shared" si="2"/>
        <v/>
      </c>
      <c r="K49" s="4"/>
      <c r="L49" s="2">
        <f t="shared" si="3"/>
        <v>0</v>
      </c>
      <c r="M49" s="49"/>
      <c r="N49" s="50">
        <v>13.6</v>
      </c>
      <c r="O49" s="2" t="str">
        <f t="shared" si="4"/>
        <v/>
      </c>
      <c r="P49" s="2" t="str">
        <f t="shared" si="5"/>
        <v/>
      </c>
      <c r="Q49" s="2" t="str">
        <f t="shared" si="6"/>
        <v/>
      </c>
      <c r="R49" s="11" t="str">
        <f t="shared" si="7"/>
        <v/>
      </c>
      <c r="S49" s="10" t="str">
        <f t="shared" si="8"/>
        <v/>
      </c>
      <c r="T49" s="11" t="str">
        <f t="shared" si="9"/>
        <v/>
      </c>
      <c r="U49" s="10" t="str">
        <f t="shared" si="10"/>
        <v/>
      </c>
      <c r="V49" s="11" t="str">
        <f t="shared" si="11"/>
        <v/>
      </c>
      <c r="W49" s="10" t="str">
        <f t="shared" si="14"/>
        <v/>
      </c>
      <c r="X49" s="12" t="str">
        <f t="shared" si="15"/>
        <v/>
      </c>
      <c r="Y49" s="10" t="str">
        <f t="shared" si="16"/>
        <v/>
      </c>
      <c r="Z49" s="10" t="str">
        <f t="shared" si="13"/>
        <v/>
      </c>
    </row>
    <row r="50" spans="2:26">
      <c r="B50" s="7"/>
      <c r="C50" s="9" t="s">
        <v>52</v>
      </c>
      <c r="D50" s="5" t="s">
        <v>4</v>
      </c>
      <c r="E50" s="4"/>
      <c r="F50" s="4"/>
      <c r="G50" s="3" t="str">
        <f t="shared" si="0"/>
        <v/>
      </c>
      <c r="H50" s="5"/>
      <c r="I50" s="2">
        <f t="shared" si="1"/>
        <v>0</v>
      </c>
      <c r="J50" s="24" t="str">
        <f t="shared" si="2"/>
        <v/>
      </c>
      <c r="K50" s="4"/>
      <c r="L50" s="2">
        <f t="shared" si="3"/>
        <v>0</v>
      </c>
      <c r="M50" s="49"/>
      <c r="N50" s="50">
        <v>13.8</v>
      </c>
      <c r="O50" s="2" t="str">
        <f t="shared" si="4"/>
        <v/>
      </c>
      <c r="P50" s="2" t="str">
        <f t="shared" si="5"/>
        <v/>
      </c>
      <c r="Q50" s="2" t="str">
        <f t="shared" si="6"/>
        <v/>
      </c>
      <c r="R50" s="11" t="str">
        <f t="shared" si="7"/>
        <v/>
      </c>
      <c r="S50" s="10" t="str">
        <f t="shared" si="8"/>
        <v/>
      </c>
      <c r="T50" s="11" t="str">
        <f t="shared" si="9"/>
        <v/>
      </c>
      <c r="U50" s="10" t="str">
        <f t="shared" si="10"/>
        <v/>
      </c>
      <c r="V50" s="11" t="str">
        <f t="shared" si="11"/>
        <v/>
      </c>
      <c r="W50" s="10" t="str">
        <f t="shared" si="14"/>
        <v/>
      </c>
      <c r="X50" s="12" t="str">
        <f t="shared" si="15"/>
        <v/>
      </c>
      <c r="Y50" s="10" t="str">
        <f t="shared" si="16"/>
        <v/>
      </c>
      <c r="Z50" s="10" t="str">
        <f t="shared" si="13"/>
        <v/>
      </c>
    </row>
    <row r="51" spans="2:26">
      <c r="B51" s="7"/>
      <c r="C51" s="9" t="s">
        <v>53</v>
      </c>
      <c r="D51" s="5" t="s">
        <v>4</v>
      </c>
      <c r="E51" s="4"/>
      <c r="F51" s="4"/>
      <c r="G51" s="3" t="str">
        <f t="shared" si="0"/>
        <v/>
      </c>
      <c r="H51" s="5"/>
      <c r="I51" s="2">
        <f t="shared" si="1"/>
        <v>0</v>
      </c>
      <c r="J51" s="24" t="str">
        <f t="shared" si="2"/>
        <v/>
      </c>
      <c r="K51" s="4"/>
      <c r="L51" s="2">
        <f t="shared" si="3"/>
        <v>0</v>
      </c>
      <c r="M51" s="49"/>
      <c r="N51" s="50">
        <v>12.7</v>
      </c>
      <c r="O51" s="2" t="str">
        <f t="shared" si="4"/>
        <v/>
      </c>
      <c r="P51" s="2" t="str">
        <f t="shared" si="5"/>
        <v/>
      </c>
      <c r="Q51" s="2" t="str">
        <f t="shared" si="6"/>
        <v/>
      </c>
      <c r="R51" s="11" t="str">
        <f t="shared" si="7"/>
        <v/>
      </c>
      <c r="S51" s="10" t="str">
        <f t="shared" si="8"/>
        <v/>
      </c>
      <c r="T51" s="11" t="str">
        <f t="shared" si="9"/>
        <v/>
      </c>
      <c r="U51" s="10" t="str">
        <f t="shared" si="10"/>
        <v/>
      </c>
      <c r="V51" s="11" t="str">
        <f t="shared" si="11"/>
        <v/>
      </c>
      <c r="W51" s="10" t="str">
        <f t="shared" si="14"/>
        <v/>
      </c>
      <c r="X51" s="12" t="str">
        <f t="shared" si="15"/>
        <v/>
      </c>
      <c r="Y51" s="10" t="str">
        <f t="shared" si="16"/>
        <v/>
      </c>
      <c r="Z51" s="10" t="str">
        <f t="shared" si="13"/>
        <v/>
      </c>
    </row>
    <row r="52" spans="2:26">
      <c r="B52" s="7"/>
      <c r="C52" s="9" t="s">
        <v>54</v>
      </c>
      <c r="D52" s="5" t="s">
        <v>4</v>
      </c>
      <c r="E52" s="4"/>
      <c r="F52" s="4"/>
      <c r="G52" s="3" t="str">
        <f t="shared" si="0"/>
        <v/>
      </c>
      <c r="H52" s="5"/>
      <c r="I52" s="2">
        <f t="shared" si="1"/>
        <v>0</v>
      </c>
      <c r="J52" s="24" t="str">
        <f t="shared" si="2"/>
        <v/>
      </c>
      <c r="K52" s="4"/>
      <c r="L52" s="2">
        <f t="shared" si="3"/>
        <v>0</v>
      </c>
      <c r="M52" s="49"/>
      <c r="N52" s="50">
        <v>15.5</v>
      </c>
      <c r="O52" s="2" t="str">
        <f t="shared" si="4"/>
        <v/>
      </c>
      <c r="P52" s="2" t="str">
        <f t="shared" si="5"/>
        <v/>
      </c>
      <c r="Q52" s="2" t="str">
        <f t="shared" si="6"/>
        <v/>
      </c>
      <c r="R52" s="11" t="str">
        <f t="shared" si="7"/>
        <v/>
      </c>
      <c r="S52" s="10" t="str">
        <f t="shared" si="8"/>
        <v/>
      </c>
      <c r="T52" s="11" t="str">
        <f t="shared" si="9"/>
        <v/>
      </c>
      <c r="U52" s="10" t="str">
        <f t="shared" si="10"/>
        <v/>
      </c>
      <c r="V52" s="11" t="str">
        <f t="shared" si="11"/>
        <v/>
      </c>
      <c r="W52" s="10" t="str">
        <f t="shared" si="14"/>
        <v/>
      </c>
      <c r="X52" s="12" t="str">
        <f t="shared" si="15"/>
        <v/>
      </c>
      <c r="Y52" s="10" t="str">
        <f t="shared" si="16"/>
        <v/>
      </c>
      <c r="Z52" s="10" t="str">
        <f t="shared" si="13"/>
        <v/>
      </c>
    </row>
    <row r="53" spans="2:26">
      <c r="B53" s="7"/>
      <c r="C53" s="9" t="s">
        <v>55</v>
      </c>
      <c r="D53" s="5" t="s">
        <v>4</v>
      </c>
      <c r="E53" s="4"/>
      <c r="F53" s="4"/>
      <c r="G53" s="3" t="str">
        <f t="shared" si="0"/>
        <v/>
      </c>
      <c r="H53" s="5"/>
      <c r="I53" s="2">
        <f t="shared" si="1"/>
        <v>0</v>
      </c>
      <c r="J53" s="24" t="str">
        <f t="shared" si="2"/>
        <v/>
      </c>
      <c r="K53" s="4"/>
      <c r="L53" s="2">
        <f t="shared" si="3"/>
        <v>0</v>
      </c>
      <c r="M53" s="49"/>
      <c r="N53" s="50">
        <v>14.1</v>
      </c>
      <c r="O53" s="2" t="str">
        <f t="shared" si="4"/>
        <v/>
      </c>
      <c r="P53" s="2" t="str">
        <f t="shared" si="5"/>
        <v/>
      </c>
      <c r="Q53" s="2" t="str">
        <f t="shared" si="6"/>
        <v/>
      </c>
      <c r="R53" s="11" t="str">
        <f t="shared" si="7"/>
        <v/>
      </c>
      <c r="S53" s="10" t="str">
        <f t="shared" si="8"/>
        <v/>
      </c>
      <c r="T53" s="11" t="str">
        <f t="shared" si="9"/>
        <v/>
      </c>
      <c r="U53" s="10" t="str">
        <f t="shared" si="10"/>
        <v/>
      </c>
      <c r="V53" s="11" t="str">
        <f t="shared" si="11"/>
        <v/>
      </c>
      <c r="W53" s="10" t="str">
        <f t="shared" si="14"/>
        <v/>
      </c>
      <c r="X53" s="12" t="str">
        <f t="shared" si="15"/>
        <v/>
      </c>
      <c r="Y53" s="10" t="str">
        <f t="shared" si="16"/>
        <v/>
      </c>
      <c r="Z53" s="10" t="str">
        <f t="shared" si="13"/>
        <v/>
      </c>
    </row>
    <row r="54" spans="2:26">
      <c r="B54" s="7"/>
      <c r="C54" s="9" t="s">
        <v>56</v>
      </c>
      <c r="D54" s="5" t="s">
        <v>4</v>
      </c>
      <c r="E54" s="4"/>
      <c r="F54" s="4"/>
      <c r="G54" s="3" t="str">
        <f t="shared" si="0"/>
        <v/>
      </c>
      <c r="H54" s="5"/>
      <c r="I54" s="2">
        <f t="shared" si="1"/>
        <v>0</v>
      </c>
      <c r="J54" s="24" t="str">
        <f t="shared" si="2"/>
        <v/>
      </c>
      <c r="K54" s="4"/>
      <c r="L54" s="2">
        <f t="shared" si="3"/>
        <v>0</v>
      </c>
      <c r="M54" s="49"/>
      <c r="N54" s="50">
        <v>16.100000000000001</v>
      </c>
      <c r="O54" s="2" t="str">
        <f t="shared" si="4"/>
        <v/>
      </c>
      <c r="P54" s="2" t="str">
        <f t="shared" si="5"/>
        <v/>
      </c>
      <c r="Q54" s="2" t="str">
        <f t="shared" si="6"/>
        <v/>
      </c>
      <c r="R54" s="11" t="str">
        <f t="shared" si="7"/>
        <v/>
      </c>
      <c r="S54" s="10" t="str">
        <f t="shared" si="8"/>
        <v/>
      </c>
      <c r="T54" s="11" t="str">
        <f t="shared" si="9"/>
        <v/>
      </c>
      <c r="U54" s="10" t="str">
        <f t="shared" si="10"/>
        <v/>
      </c>
      <c r="V54" s="11" t="str">
        <f t="shared" si="11"/>
        <v/>
      </c>
      <c r="W54" s="10" t="str">
        <f t="shared" si="14"/>
        <v/>
      </c>
      <c r="X54" s="12" t="str">
        <f t="shared" si="15"/>
        <v/>
      </c>
      <c r="Y54" s="10" t="str">
        <f t="shared" si="16"/>
        <v/>
      </c>
      <c r="Z54" s="10" t="str">
        <f t="shared" si="13"/>
        <v/>
      </c>
    </row>
    <row r="55" spans="2:26">
      <c r="B55" s="7"/>
      <c r="C55" s="9" t="s">
        <v>57</v>
      </c>
      <c r="D55" s="5" t="s">
        <v>4</v>
      </c>
      <c r="E55" s="4"/>
      <c r="F55" s="4"/>
      <c r="G55" s="3" t="str">
        <f t="shared" si="0"/>
        <v/>
      </c>
      <c r="H55" s="5"/>
      <c r="I55" s="2">
        <f t="shared" si="1"/>
        <v>0</v>
      </c>
      <c r="J55" s="24" t="str">
        <f t="shared" si="2"/>
        <v/>
      </c>
      <c r="K55" s="4"/>
      <c r="L55" s="2">
        <f t="shared" si="3"/>
        <v>0</v>
      </c>
      <c r="M55" s="49"/>
      <c r="N55" s="50">
        <v>13.6</v>
      </c>
      <c r="O55" s="2" t="str">
        <f t="shared" si="4"/>
        <v/>
      </c>
      <c r="P55" s="2" t="str">
        <f t="shared" si="5"/>
        <v/>
      </c>
      <c r="Q55" s="2" t="str">
        <f t="shared" si="6"/>
        <v/>
      </c>
      <c r="R55" s="11" t="str">
        <f t="shared" si="7"/>
        <v/>
      </c>
      <c r="S55" s="10" t="str">
        <f t="shared" si="8"/>
        <v/>
      </c>
      <c r="T55" s="11" t="str">
        <f t="shared" si="9"/>
        <v/>
      </c>
      <c r="U55" s="10" t="str">
        <f t="shared" si="10"/>
        <v/>
      </c>
      <c r="V55" s="11" t="str">
        <f t="shared" si="11"/>
        <v/>
      </c>
      <c r="W55" s="10" t="str">
        <f t="shared" si="14"/>
        <v/>
      </c>
      <c r="X55" s="12" t="str">
        <f t="shared" si="15"/>
        <v/>
      </c>
      <c r="Y55" s="10" t="str">
        <f t="shared" si="16"/>
        <v/>
      </c>
      <c r="Z55" s="10" t="str">
        <f t="shared" si="13"/>
        <v/>
      </c>
    </row>
    <row r="56" spans="2:26">
      <c r="B56" s="7"/>
      <c r="C56" s="9" t="s">
        <v>58</v>
      </c>
      <c r="D56" s="5" t="s">
        <v>4</v>
      </c>
      <c r="E56" s="4"/>
      <c r="F56" s="4"/>
      <c r="G56" s="3" t="str">
        <f t="shared" si="0"/>
        <v/>
      </c>
      <c r="H56" s="5"/>
      <c r="I56" s="2">
        <f t="shared" si="1"/>
        <v>0</v>
      </c>
      <c r="J56" s="24" t="str">
        <f t="shared" si="2"/>
        <v/>
      </c>
      <c r="K56" s="4"/>
      <c r="L56" s="2">
        <f t="shared" si="3"/>
        <v>0</v>
      </c>
      <c r="M56" s="49"/>
      <c r="N56" s="50">
        <v>13.4</v>
      </c>
      <c r="O56" s="2" t="str">
        <f t="shared" si="4"/>
        <v/>
      </c>
      <c r="P56" s="2" t="str">
        <f t="shared" si="5"/>
        <v/>
      </c>
      <c r="Q56" s="2" t="str">
        <f t="shared" si="6"/>
        <v/>
      </c>
      <c r="R56" s="11" t="str">
        <f t="shared" si="7"/>
        <v/>
      </c>
      <c r="S56" s="10" t="str">
        <f t="shared" si="8"/>
        <v/>
      </c>
      <c r="T56" s="11" t="str">
        <f t="shared" si="9"/>
        <v/>
      </c>
      <c r="U56" s="10" t="str">
        <f t="shared" si="10"/>
        <v/>
      </c>
      <c r="V56" s="11" t="str">
        <f t="shared" si="11"/>
        <v/>
      </c>
      <c r="W56" s="10" t="str">
        <f t="shared" si="14"/>
        <v/>
      </c>
      <c r="X56" s="12" t="str">
        <f t="shared" si="15"/>
        <v/>
      </c>
      <c r="Y56" s="10" t="str">
        <f t="shared" si="16"/>
        <v/>
      </c>
      <c r="Z56" s="10" t="str">
        <f t="shared" si="13"/>
        <v/>
      </c>
    </row>
    <row r="57" spans="2:26">
      <c r="B57" s="7"/>
      <c r="C57" s="9" t="s">
        <v>59</v>
      </c>
      <c r="D57" s="5" t="s">
        <v>4</v>
      </c>
      <c r="E57" s="4"/>
      <c r="F57" s="4"/>
      <c r="G57" s="3" t="str">
        <f t="shared" si="0"/>
        <v/>
      </c>
      <c r="H57" s="5"/>
      <c r="I57" s="2">
        <f t="shared" si="1"/>
        <v>0</v>
      </c>
      <c r="J57" s="24" t="str">
        <f t="shared" si="2"/>
        <v/>
      </c>
      <c r="K57" s="4"/>
      <c r="L57" s="2">
        <f t="shared" si="3"/>
        <v>0</v>
      </c>
      <c r="M57" s="49"/>
      <c r="N57" s="50">
        <v>14.1</v>
      </c>
      <c r="O57" s="2" t="str">
        <f t="shared" si="4"/>
        <v/>
      </c>
      <c r="P57" s="2" t="str">
        <f t="shared" si="5"/>
        <v/>
      </c>
      <c r="Q57" s="2" t="str">
        <f t="shared" si="6"/>
        <v/>
      </c>
      <c r="R57" s="11" t="str">
        <f t="shared" si="7"/>
        <v/>
      </c>
      <c r="S57" s="10" t="str">
        <f t="shared" si="8"/>
        <v/>
      </c>
      <c r="T57" s="11" t="str">
        <f t="shared" si="9"/>
        <v/>
      </c>
      <c r="U57" s="10" t="str">
        <f t="shared" si="10"/>
        <v/>
      </c>
      <c r="V57" s="11" t="str">
        <f t="shared" si="11"/>
        <v/>
      </c>
      <c r="W57" s="10" t="str">
        <f t="shared" si="14"/>
        <v/>
      </c>
      <c r="X57" s="12" t="str">
        <f t="shared" si="15"/>
        <v/>
      </c>
      <c r="Y57" s="10" t="str">
        <f t="shared" si="16"/>
        <v/>
      </c>
      <c r="Z57" s="10" t="str">
        <f t="shared" si="13"/>
        <v/>
      </c>
    </row>
    <row r="58" spans="2:26">
      <c r="B58" s="7"/>
      <c r="C58" s="9" t="s">
        <v>60</v>
      </c>
      <c r="D58" s="5" t="s">
        <v>4</v>
      </c>
      <c r="E58" s="4"/>
      <c r="F58" s="4"/>
      <c r="G58" s="3" t="str">
        <f t="shared" si="0"/>
        <v/>
      </c>
      <c r="H58" s="5"/>
      <c r="I58" s="2">
        <f t="shared" si="1"/>
        <v>0</v>
      </c>
      <c r="J58" s="24" t="str">
        <f t="shared" si="2"/>
        <v/>
      </c>
      <c r="K58" s="4"/>
      <c r="L58" s="2">
        <f t="shared" si="3"/>
        <v>0</v>
      </c>
      <c r="M58" s="49"/>
      <c r="N58" s="50">
        <v>14.9</v>
      </c>
      <c r="O58" s="2" t="str">
        <f t="shared" si="4"/>
        <v/>
      </c>
      <c r="P58" s="2" t="str">
        <f t="shared" si="5"/>
        <v/>
      </c>
      <c r="Q58" s="2" t="str">
        <f t="shared" si="6"/>
        <v/>
      </c>
      <c r="R58" s="11" t="str">
        <f t="shared" si="7"/>
        <v/>
      </c>
      <c r="S58" s="10" t="str">
        <f t="shared" si="8"/>
        <v/>
      </c>
      <c r="T58" s="11" t="str">
        <f t="shared" si="9"/>
        <v/>
      </c>
      <c r="U58" s="10" t="str">
        <f t="shared" si="10"/>
        <v/>
      </c>
      <c r="V58" s="11" t="str">
        <f t="shared" si="11"/>
        <v/>
      </c>
      <c r="W58" s="10" t="str">
        <f t="shared" si="14"/>
        <v/>
      </c>
      <c r="X58" s="12" t="str">
        <f t="shared" si="15"/>
        <v/>
      </c>
      <c r="Y58" s="10" t="str">
        <f t="shared" si="16"/>
        <v/>
      </c>
      <c r="Z58" s="10" t="str">
        <f t="shared" si="13"/>
        <v/>
      </c>
    </row>
    <row r="59" spans="2:26">
      <c r="B59" s="7"/>
      <c r="C59" s="9" t="s">
        <v>61</v>
      </c>
      <c r="D59" s="5" t="s">
        <v>4</v>
      </c>
      <c r="E59" s="4"/>
      <c r="F59" s="4"/>
      <c r="G59" s="3" t="str">
        <f t="shared" si="0"/>
        <v/>
      </c>
      <c r="H59" s="5"/>
      <c r="I59" s="2">
        <f t="shared" si="1"/>
        <v>0</v>
      </c>
      <c r="J59" s="24" t="str">
        <f t="shared" si="2"/>
        <v/>
      </c>
      <c r="K59" s="4"/>
      <c r="L59" s="2">
        <f t="shared" si="3"/>
        <v>0</v>
      </c>
      <c r="M59" s="49"/>
      <c r="N59" s="50">
        <v>14.2</v>
      </c>
      <c r="O59" s="2" t="str">
        <f t="shared" si="4"/>
        <v/>
      </c>
      <c r="P59" s="2" t="str">
        <f t="shared" si="5"/>
        <v/>
      </c>
      <c r="Q59" s="2" t="str">
        <f t="shared" si="6"/>
        <v/>
      </c>
      <c r="R59" s="11" t="str">
        <f t="shared" si="7"/>
        <v/>
      </c>
      <c r="S59" s="10" t="str">
        <f t="shared" si="8"/>
        <v/>
      </c>
      <c r="T59" s="11" t="str">
        <f t="shared" si="9"/>
        <v/>
      </c>
      <c r="U59" s="10" t="str">
        <f t="shared" si="10"/>
        <v/>
      </c>
      <c r="V59" s="11" t="str">
        <f t="shared" si="11"/>
        <v/>
      </c>
      <c r="W59" s="10" t="str">
        <f t="shared" si="14"/>
        <v/>
      </c>
      <c r="X59" s="12" t="str">
        <f t="shared" si="15"/>
        <v/>
      </c>
      <c r="Y59" s="10" t="str">
        <f t="shared" si="16"/>
        <v/>
      </c>
      <c r="Z59" s="10" t="str">
        <f t="shared" si="13"/>
        <v/>
      </c>
    </row>
    <row r="60" spans="2:26">
      <c r="B60" s="7"/>
      <c r="C60" s="9" t="s">
        <v>62</v>
      </c>
      <c r="D60" s="5" t="s">
        <v>4</v>
      </c>
      <c r="E60" s="4"/>
      <c r="F60" s="4"/>
      <c r="G60" s="3" t="str">
        <f t="shared" si="0"/>
        <v/>
      </c>
      <c r="H60" s="5"/>
      <c r="I60" s="2">
        <f t="shared" si="1"/>
        <v>0</v>
      </c>
      <c r="J60" s="24" t="str">
        <f t="shared" si="2"/>
        <v/>
      </c>
      <c r="K60" s="4"/>
      <c r="L60" s="2">
        <f t="shared" si="3"/>
        <v>0</v>
      </c>
      <c r="M60" s="49"/>
      <c r="N60" s="50">
        <v>14.1</v>
      </c>
      <c r="O60" s="2" t="str">
        <f t="shared" si="4"/>
        <v/>
      </c>
      <c r="P60" s="2" t="str">
        <f t="shared" si="5"/>
        <v/>
      </c>
      <c r="Q60" s="2" t="str">
        <f t="shared" si="6"/>
        <v/>
      </c>
      <c r="R60" s="11" t="str">
        <f t="shared" si="7"/>
        <v/>
      </c>
      <c r="S60" s="10" t="str">
        <f t="shared" si="8"/>
        <v/>
      </c>
      <c r="T60" s="11" t="str">
        <f t="shared" si="9"/>
        <v/>
      </c>
      <c r="U60" s="10" t="str">
        <f t="shared" si="10"/>
        <v/>
      </c>
      <c r="V60" s="11" t="str">
        <f t="shared" si="11"/>
        <v/>
      </c>
      <c r="W60" s="10" t="str">
        <f t="shared" si="14"/>
        <v/>
      </c>
      <c r="X60" s="12" t="str">
        <f t="shared" si="15"/>
        <v/>
      </c>
      <c r="Y60" s="10" t="str">
        <f t="shared" si="16"/>
        <v/>
      </c>
      <c r="Z60" s="10" t="str">
        <f t="shared" si="13"/>
        <v/>
      </c>
    </row>
    <row r="61" spans="2:26">
      <c r="B61" s="7"/>
      <c r="C61" s="9" t="s">
        <v>63</v>
      </c>
      <c r="D61" s="5" t="s">
        <v>4</v>
      </c>
      <c r="E61" s="4"/>
      <c r="F61" s="4"/>
      <c r="G61" s="3" t="str">
        <f t="shared" si="0"/>
        <v/>
      </c>
      <c r="H61" s="5"/>
      <c r="I61" s="2">
        <f t="shared" si="1"/>
        <v>0</v>
      </c>
      <c r="J61" s="24" t="str">
        <f t="shared" si="2"/>
        <v/>
      </c>
      <c r="K61" s="4"/>
      <c r="L61" s="2">
        <f t="shared" si="3"/>
        <v>0</v>
      </c>
      <c r="M61" s="49"/>
      <c r="N61" s="50">
        <v>13.8</v>
      </c>
      <c r="O61" s="2" t="str">
        <f t="shared" si="4"/>
        <v/>
      </c>
      <c r="P61" s="2" t="str">
        <f t="shared" si="5"/>
        <v/>
      </c>
      <c r="Q61" s="2" t="str">
        <f t="shared" si="6"/>
        <v/>
      </c>
      <c r="R61" s="11" t="str">
        <f t="shared" si="7"/>
        <v/>
      </c>
      <c r="S61" s="10" t="str">
        <f t="shared" si="8"/>
        <v/>
      </c>
      <c r="T61" s="11" t="str">
        <f t="shared" si="9"/>
        <v/>
      </c>
      <c r="U61" s="10" t="str">
        <f t="shared" si="10"/>
        <v/>
      </c>
      <c r="V61" s="11" t="str">
        <f t="shared" si="11"/>
        <v/>
      </c>
      <c r="W61" s="10" t="str">
        <f t="shared" si="14"/>
        <v/>
      </c>
      <c r="X61" s="12" t="str">
        <f t="shared" si="15"/>
        <v/>
      </c>
      <c r="Y61" s="10" t="str">
        <f t="shared" si="16"/>
        <v/>
      </c>
      <c r="Z61" s="10" t="str">
        <f t="shared" si="13"/>
        <v/>
      </c>
    </row>
    <row r="62" spans="2:26">
      <c r="B62" s="7"/>
      <c r="C62" s="9" t="s">
        <v>64</v>
      </c>
      <c r="D62" s="5" t="s">
        <v>4</v>
      </c>
      <c r="E62" s="4"/>
      <c r="F62" s="4"/>
      <c r="G62" s="3" t="str">
        <f t="shared" si="0"/>
        <v/>
      </c>
      <c r="H62" s="5"/>
      <c r="I62" s="2">
        <f t="shared" si="1"/>
        <v>0</v>
      </c>
      <c r="J62" s="24" t="str">
        <f t="shared" si="2"/>
        <v/>
      </c>
      <c r="K62" s="4"/>
      <c r="L62" s="2">
        <f t="shared" si="3"/>
        <v>0</v>
      </c>
      <c r="M62" s="49"/>
      <c r="N62" s="50">
        <v>14.5</v>
      </c>
      <c r="O62" s="2" t="str">
        <f t="shared" si="4"/>
        <v/>
      </c>
      <c r="P62" s="2" t="str">
        <f t="shared" si="5"/>
        <v/>
      </c>
      <c r="Q62" s="2" t="str">
        <f t="shared" si="6"/>
        <v/>
      </c>
      <c r="R62" s="11" t="str">
        <f t="shared" si="7"/>
        <v/>
      </c>
      <c r="S62" s="10" t="str">
        <f t="shared" si="8"/>
        <v/>
      </c>
      <c r="T62" s="11" t="str">
        <f t="shared" si="9"/>
        <v/>
      </c>
      <c r="U62" s="10" t="str">
        <f t="shared" si="10"/>
        <v/>
      </c>
      <c r="V62" s="11" t="str">
        <f t="shared" si="11"/>
        <v/>
      </c>
      <c r="W62" s="10" t="str">
        <f t="shared" si="14"/>
        <v/>
      </c>
      <c r="X62" s="12" t="str">
        <f t="shared" si="15"/>
        <v/>
      </c>
      <c r="Y62" s="10" t="str">
        <f t="shared" si="16"/>
        <v/>
      </c>
      <c r="Z62" s="10" t="str">
        <f t="shared" si="13"/>
        <v/>
      </c>
    </row>
    <row r="63" spans="2:26">
      <c r="B63" s="7"/>
      <c r="C63" s="9" t="s">
        <v>65</v>
      </c>
      <c r="D63" s="5" t="s">
        <v>4</v>
      </c>
      <c r="E63" s="4"/>
      <c r="F63" s="4"/>
      <c r="G63" s="3" t="str">
        <f t="shared" si="0"/>
        <v/>
      </c>
      <c r="H63" s="5"/>
      <c r="I63" s="2">
        <f t="shared" si="1"/>
        <v>0</v>
      </c>
      <c r="J63" s="24" t="str">
        <f t="shared" si="2"/>
        <v/>
      </c>
      <c r="K63" s="4"/>
      <c r="L63" s="2">
        <f t="shared" si="3"/>
        <v>0</v>
      </c>
      <c r="M63" s="49"/>
      <c r="N63" s="50">
        <v>5.7</v>
      </c>
      <c r="O63" s="2" t="str">
        <f t="shared" si="4"/>
        <v/>
      </c>
      <c r="P63" s="2" t="str">
        <f t="shared" si="5"/>
        <v/>
      </c>
      <c r="Q63" s="2" t="str">
        <f t="shared" si="6"/>
        <v/>
      </c>
      <c r="R63" s="11" t="str">
        <f t="shared" si="7"/>
        <v/>
      </c>
      <c r="S63" s="10" t="str">
        <f t="shared" si="8"/>
        <v/>
      </c>
      <c r="T63" s="11" t="str">
        <f t="shared" si="9"/>
        <v/>
      </c>
      <c r="U63" s="10" t="str">
        <f t="shared" si="10"/>
        <v/>
      </c>
      <c r="V63" s="11" t="str">
        <f t="shared" si="11"/>
        <v/>
      </c>
      <c r="W63" s="10" t="str">
        <f t="shared" si="14"/>
        <v/>
      </c>
      <c r="X63" s="12" t="str">
        <f t="shared" si="15"/>
        <v/>
      </c>
      <c r="Y63" s="10" t="str">
        <f t="shared" si="16"/>
        <v/>
      </c>
      <c r="Z63" s="10" t="str">
        <f t="shared" si="13"/>
        <v/>
      </c>
    </row>
    <row r="64" spans="2:26">
      <c r="B64" s="7"/>
      <c r="C64" s="9" t="s">
        <v>7</v>
      </c>
      <c r="D64" s="5" t="s">
        <v>4</v>
      </c>
      <c r="E64" s="4">
        <v>46.44</v>
      </c>
      <c r="F64" s="4">
        <v>46.72</v>
      </c>
      <c r="G64" s="3">
        <f t="shared" si="0"/>
        <v>6.0292850990526503E-3</v>
      </c>
      <c r="H64" s="5">
        <v>1</v>
      </c>
      <c r="I64" s="2">
        <f t="shared" si="1"/>
        <v>4672</v>
      </c>
      <c r="J64" s="24">
        <f t="shared" si="2"/>
        <v>100</v>
      </c>
      <c r="K64" s="4">
        <v>46.8</v>
      </c>
      <c r="L64" s="2">
        <f t="shared" si="3"/>
        <v>4680</v>
      </c>
      <c r="M64" s="49">
        <v>100</v>
      </c>
      <c r="N64" s="50">
        <v>13.7</v>
      </c>
      <c r="O64" s="2">
        <f t="shared" si="4"/>
        <v>640.06399999999996</v>
      </c>
      <c r="P64" s="2">
        <f t="shared" si="5"/>
        <v>1293.0688139519998</v>
      </c>
      <c r="Q64" s="2">
        <f t="shared" si="6"/>
        <v>7.2992700729927007</v>
      </c>
      <c r="R64" s="11">
        <f t="shared" si="7"/>
        <v>1.712328767123239E-3</v>
      </c>
      <c r="S64" s="10">
        <f t="shared" si="8"/>
        <v>8</v>
      </c>
      <c r="T64" s="11">
        <f t="shared" si="9"/>
        <v>1.2498750124987502E-2</v>
      </c>
      <c r="U64" s="10">
        <f t="shared" si="10"/>
        <v>3.8792960000000001</v>
      </c>
      <c r="V64" s="11">
        <f t="shared" si="11"/>
        <v>6.0607939206079398E-3</v>
      </c>
      <c r="W64" s="10">
        <f t="shared" si="14"/>
        <v>3.92448</v>
      </c>
      <c r="X64" s="12">
        <f t="shared" si="15"/>
        <v>0.19622400000000001</v>
      </c>
      <c r="Y64" s="10">
        <f t="shared" si="16"/>
        <v>4.1207039999999999</v>
      </c>
      <c r="Z64" s="10">
        <f t="shared" si="13"/>
        <v>643.94329599999992</v>
      </c>
    </row>
    <row r="65" spans="2:26">
      <c r="B65" s="7"/>
      <c r="C65" s="9" t="s">
        <v>66</v>
      </c>
      <c r="D65" s="5" t="s">
        <v>4</v>
      </c>
      <c r="E65" s="4"/>
      <c r="F65" s="4"/>
      <c r="G65" s="3" t="str">
        <f t="shared" si="0"/>
        <v/>
      </c>
      <c r="H65" s="5"/>
      <c r="I65" s="2">
        <f t="shared" si="1"/>
        <v>0</v>
      </c>
      <c r="J65" s="24" t="str">
        <f t="shared" si="2"/>
        <v/>
      </c>
      <c r="K65" s="4"/>
      <c r="L65" s="2">
        <f t="shared" si="3"/>
        <v>0</v>
      </c>
      <c r="M65" s="49"/>
      <c r="N65" s="50">
        <v>13.5</v>
      </c>
      <c r="O65" s="2" t="str">
        <f t="shared" si="4"/>
        <v/>
      </c>
      <c r="P65" s="2" t="str">
        <f t="shared" si="5"/>
        <v/>
      </c>
      <c r="Q65" s="2" t="str">
        <f t="shared" si="6"/>
        <v/>
      </c>
      <c r="R65" s="11" t="str">
        <f t="shared" si="7"/>
        <v/>
      </c>
      <c r="S65" s="10" t="str">
        <f t="shared" si="8"/>
        <v/>
      </c>
      <c r="T65" s="11" t="str">
        <f t="shared" si="9"/>
        <v/>
      </c>
      <c r="U65" s="10" t="str">
        <f t="shared" si="10"/>
        <v/>
      </c>
      <c r="V65" s="11" t="str">
        <f t="shared" si="11"/>
        <v/>
      </c>
      <c r="W65" s="10" t="str">
        <f t="shared" si="14"/>
        <v/>
      </c>
      <c r="X65" s="12" t="str">
        <f t="shared" si="15"/>
        <v/>
      </c>
      <c r="Y65" s="10" t="str">
        <f t="shared" si="16"/>
        <v/>
      </c>
      <c r="Z65" s="10" t="str">
        <f t="shared" si="13"/>
        <v/>
      </c>
    </row>
    <row r="66" spans="2:26">
      <c r="B66" s="7"/>
      <c r="C66" s="9" t="s">
        <v>67</v>
      </c>
      <c r="D66" s="5" t="s">
        <v>4</v>
      </c>
      <c r="E66" s="4"/>
      <c r="F66" s="4"/>
      <c r="G66" s="3" t="str">
        <f t="shared" si="0"/>
        <v/>
      </c>
      <c r="H66" s="5"/>
      <c r="I66" s="2">
        <f t="shared" si="1"/>
        <v>0</v>
      </c>
      <c r="J66" s="24" t="str">
        <f t="shared" si="2"/>
        <v/>
      </c>
      <c r="K66" s="4"/>
      <c r="L66" s="2">
        <f t="shared" si="3"/>
        <v>0</v>
      </c>
      <c r="M66" s="49"/>
      <c r="N66" s="50">
        <v>14.8</v>
      </c>
      <c r="O66" s="2" t="str">
        <f t="shared" si="4"/>
        <v/>
      </c>
      <c r="P66" s="2" t="str">
        <f t="shared" si="5"/>
        <v/>
      </c>
      <c r="Q66" s="2" t="str">
        <f t="shared" si="6"/>
        <v/>
      </c>
      <c r="R66" s="11" t="str">
        <f t="shared" si="7"/>
        <v/>
      </c>
      <c r="S66" s="10" t="str">
        <f t="shared" si="8"/>
        <v/>
      </c>
      <c r="T66" s="11" t="str">
        <f t="shared" si="9"/>
        <v/>
      </c>
      <c r="U66" s="10" t="str">
        <f t="shared" si="10"/>
        <v/>
      </c>
      <c r="V66" s="11" t="str">
        <f t="shared" si="11"/>
        <v/>
      </c>
      <c r="W66" s="10" t="str">
        <f t="shared" si="14"/>
        <v/>
      </c>
      <c r="X66" s="12" t="str">
        <f t="shared" si="15"/>
        <v/>
      </c>
      <c r="Y66" s="10" t="str">
        <f t="shared" si="16"/>
        <v/>
      </c>
      <c r="Z66" s="10" t="str">
        <f t="shared" si="13"/>
        <v/>
      </c>
    </row>
    <row r="67" spans="2:26">
      <c r="B67" s="7"/>
      <c r="C67" s="9" t="s">
        <v>68</v>
      </c>
      <c r="D67" s="5" t="s">
        <v>4</v>
      </c>
      <c r="E67" s="4"/>
      <c r="F67" s="4"/>
      <c r="G67" s="3" t="str">
        <f t="shared" si="0"/>
        <v/>
      </c>
      <c r="H67" s="5"/>
      <c r="I67" s="2">
        <f t="shared" si="1"/>
        <v>0</v>
      </c>
      <c r="J67" s="24" t="str">
        <f t="shared" si="2"/>
        <v/>
      </c>
      <c r="K67" s="4"/>
      <c r="L67" s="2">
        <f t="shared" si="3"/>
        <v>0</v>
      </c>
      <c r="M67" s="49"/>
      <c r="N67" s="50">
        <v>13</v>
      </c>
      <c r="O67" s="2" t="str">
        <f t="shared" si="4"/>
        <v/>
      </c>
      <c r="P67" s="2" t="str">
        <f t="shared" si="5"/>
        <v/>
      </c>
      <c r="Q67" s="2" t="str">
        <f t="shared" si="6"/>
        <v/>
      </c>
      <c r="R67" s="11" t="str">
        <f t="shared" si="7"/>
        <v/>
      </c>
      <c r="S67" s="10" t="str">
        <f t="shared" si="8"/>
        <v/>
      </c>
      <c r="T67" s="11" t="str">
        <f t="shared" si="9"/>
        <v/>
      </c>
      <c r="U67" s="10" t="str">
        <f t="shared" si="10"/>
        <v/>
      </c>
      <c r="V67" s="11" t="str">
        <f t="shared" si="11"/>
        <v/>
      </c>
      <c r="W67" s="10" t="str">
        <f t="shared" si="14"/>
        <v/>
      </c>
      <c r="X67" s="12" t="str">
        <f t="shared" si="15"/>
        <v/>
      </c>
      <c r="Y67" s="10" t="str">
        <f t="shared" si="16"/>
        <v/>
      </c>
      <c r="Z67" s="10" t="str">
        <f t="shared" si="13"/>
        <v/>
      </c>
    </row>
    <row r="68" spans="2:26">
      <c r="B68" s="7"/>
      <c r="C68" s="9" t="s">
        <v>69</v>
      </c>
      <c r="D68" s="5" t="s">
        <v>4</v>
      </c>
      <c r="E68" s="4"/>
      <c r="F68" s="4"/>
      <c r="G68" s="3" t="str">
        <f t="shared" si="0"/>
        <v/>
      </c>
      <c r="H68" s="5"/>
      <c r="I68" s="2">
        <f t="shared" si="1"/>
        <v>0</v>
      </c>
      <c r="J68" s="24" t="str">
        <f t="shared" si="2"/>
        <v/>
      </c>
      <c r="K68" s="4"/>
      <c r="L68" s="2">
        <f t="shared" si="3"/>
        <v>0</v>
      </c>
      <c r="M68" s="49"/>
      <c r="N68" s="50">
        <v>13.4</v>
      </c>
      <c r="O68" s="2" t="str">
        <f t="shared" si="4"/>
        <v/>
      </c>
      <c r="P68" s="2" t="str">
        <f t="shared" si="5"/>
        <v/>
      </c>
      <c r="Q68" s="2" t="str">
        <f t="shared" si="6"/>
        <v/>
      </c>
      <c r="R68" s="11" t="str">
        <f t="shared" si="7"/>
        <v/>
      </c>
      <c r="S68" s="10" t="str">
        <f t="shared" si="8"/>
        <v/>
      </c>
      <c r="T68" s="11" t="str">
        <f t="shared" si="9"/>
        <v/>
      </c>
      <c r="U68" s="10" t="str">
        <f t="shared" si="10"/>
        <v/>
      </c>
      <c r="V68" s="11" t="str">
        <f t="shared" si="11"/>
        <v/>
      </c>
      <c r="W68" s="10" t="str">
        <f t="shared" si="14"/>
        <v/>
      </c>
      <c r="X68" s="12" t="str">
        <f t="shared" si="15"/>
        <v/>
      </c>
      <c r="Y68" s="10" t="str">
        <f t="shared" si="16"/>
        <v/>
      </c>
      <c r="Z68" s="10" t="str">
        <f t="shared" si="13"/>
        <v/>
      </c>
    </row>
    <row r="69" spans="2:26">
      <c r="B69" s="7"/>
      <c r="C69" s="9" t="s">
        <v>70</v>
      </c>
      <c r="D69" s="5" t="s">
        <v>4</v>
      </c>
      <c r="E69" s="4"/>
      <c r="F69" s="4"/>
      <c r="G69" s="3" t="str">
        <f t="shared" si="0"/>
        <v/>
      </c>
      <c r="H69" s="5"/>
      <c r="I69" s="2">
        <f t="shared" ref="I69:I77" si="17">IF(D69="","",F69*H69*M69)</f>
        <v>0</v>
      </c>
      <c r="J69" s="24" t="str">
        <f t="shared" ref="J69:J77" si="18">IF(H69="","",H69*M69)</f>
        <v/>
      </c>
      <c r="K69" s="4"/>
      <c r="L69" s="2">
        <f t="shared" ref="L69:L77" si="19">IF(D69="","",K69*H69*M69)</f>
        <v>0</v>
      </c>
      <c r="M69" s="49"/>
      <c r="N69" s="50">
        <v>14.5</v>
      </c>
      <c r="O69" s="2" t="str">
        <f t="shared" ref="O69:O77" si="20">IF(F69="","",I69*N69/100)</f>
        <v/>
      </c>
      <c r="P69" s="2" t="str">
        <f t="shared" ref="P69:P77" si="21">IF(O69="","",O69*$P$6)</f>
        <v/>
      </c>
      <c r="Q69" s="2" t="str">
        <f t="shared" ref="Q69:Q77" si="22">IF(F69="","",I69/O69)</f>
        <v/>
      </c>
      <c r="R69" s="11" t="str">
        <f t="shared" si="7"/>
        <v/>
      </c>
      <c r="S69" s="10" t="str">
        <f t="shared" si="8"/>
        <v/>
      </c>
      <c r="T69" s="11" t="str">
        <f t="shared" si="9"/>
        <v/>
      </c>
      <c r="U69" s="10" t="str">
        <f t="shared" si="10"/>
        <v/>
      </c>
      <c r="V69" s="11" t="str">
        <f t="shared" si="11"/>
        <v/>
      </c>
      <c r="W69" s="10" t="str">
        <f t="shared" si="14"/>
        <v/>
      </c>
      <c r="X69" s="12" t="str">
        <f t="shared" si="15"/>
        <v/>
      </c>
      <c r="Y69" s="10" t="str">
        <f t="shared" si="16"/>
        <v/>
      </c>
      <c r="Z69" s="10" t="str">
        <f t="shared" ref="Z69:Z77" si="23">IF(F69="","",O69+S69-Y69)</f>
        <v/>
      </c>
    </row>
    <row r="70" spans="2:26">
      <c r="B70" s="7"/>
      <c r="C70" s="9" t="s">
        <v>71</v>
      </c>
      <c r="D70" s="5" t="s">
        <v>4</v>
      </c>
      <c r="E70" s="4"/>
      <c r="F70" s="4"/>
      <c r="G70" s="3" t="str">
        <f t="shared" ref="G70:G77" si="24">IF(E70="","",F70/E70-1)</f>
        <v/>
      </c>
      <c r="H70" s="5"/>
      <c r="I70" s="2">
        <f t="shared" si="17"/>
        <v>0</v>
      </c>
      <c r="J70" s="24" t="str">
        <f t="shared" si="18"/>
        <v/>
      </c>
      <c r="K70" s="4"/>
      <c r="L70" s="2">
        <f t="shared" si="19"/>
        <v>0</v>
      </c>
      <c r="M70" s="49"/>
      <c r="N70" s="50">
        <v>15</v>
      </c>
      <c r="O70" s="2" t="str">
        <f t="shared" si="20"/>
        <v/>
      </c>
      <c r="P70" s="2" t="str">
        <f t="shared" si="21"/>
        <v/>
      </c>
      <c r="Q70" s="2" t="str">
        <f t="shared" si="22"/>
        <v/>
      </c>
      <c r="R70" s="11" t="str">
        <f t="shared" si="7"/>
        <v/>
      </c>
      <c r="S70" s="10" t="str">
        <f t="shared" si="8"/>
        <v/>
      </c>
      <c r="T70" s="11" t="str">
        <f t="shared" si="9"/>
        <v/>
      </c>
      <c r="U70" s="10" t="str">
        <f t="shared" si="10"/>
        <v/>
      </c>
      <c r="V70" s="11" t="str">
        <f t="shared" si="11"/>
        <v/>
      </c>
      <c r="W70" s="10" t="str">
        <f t="shared" si="14"/>
        <v/>
      </c>
      <c r="X70" s="12" t="str">
        <f t="shared" si="15"/>
        <v/>
      </c>
      <c r="Y70" s="10" t="str">
        <f t="shared" si="16"/>
        <v/>
      </c>
      <c r="Z70" s="10" t="str">
        <f t="shared" si="23"/>
        <v/>
      </c>
    </row>
    <row r="71" spans="2:26">
      <c r="B71" s="7"/>
      <c r="C71" s="9" t="s">
        <v>72</v>
      </c>
      <c r="D71" s="5" t="s">
        <v>4</v>
      </c>
      <c r="E71" s="4"/>
      <c r="F71" s="4"/>
      <c r="G71" s="3" t="str">
        <f t="shared" si="24"/>
        <v/>
      </c>
      <c r="H71" s="5"/>
      <c r="I71" s="2">
        <f t="shared" si="17"/>
        <v>0</v>
      </c>
      <c r="J71" s="24" t="str">
        <f t="shared" si="18"/>
        <v/>
      </c>
      <c r="K71" s="4"/>
      <c r="L71" s="2">
        <f t="shared" si="19"/>
        <v>0</v>
      </c>
      <c r="M71" s="49"/>
      <c r="N71" s="50">
        <v>14.1</v>
      </c>
      <c r="O71" s="2" t="str">
        <f t="shared" si="20"/>
        <v/>
      </c>
      <c r="P71" s="2" t="str">
        <f t="shared" si="21"/>
        <v/>
      </c>
      <c r="Q71" s="2" t="str">
        <f t="shared" si="22"/>
        <v/>
      </c>
      <c r="R71" s="11" t="str">
        <f t="shared" si="7"/>
        <v/>
      </c>
      <c r="S71" s="10" t="str">
        <f t="shared" si="8"/>
        <v/>
      </c>
      <c r="T71" s="11" t="str">
        <f t="shared" si="9"/>
        <v/>
      </c>
      <c r="U71" s="10" t="str">
        <f t="shared" si="10"/>
        <v/>
      </c>
      <c r="V71" s="11" t="str">
        <f t="shared" si="11"/>
        <v/>
      </c>
      <c r="W71" s="10" t="str">
        <f t="shared" si="14"/>
        <v/>
      </c>
      <c r="X71" s="12" t="str">
        <f t="shared" si="15"/>
        <v/>
      </c>
      <c r="Y71" s="10" t="str">
        <f t="shared" si="16"/>
        <v/>
      </c>
      <c r="Z71" s="10" t="str">
        <f t="shared" si="23"/>
        <v/>
      </c>
    </row>
    <row r="72" spans="2:26">
      <c r="B72" s="7"/>
      <c r="C72" s="9" t="s">
        <v>73</v>
      </c>
      <c r="D72" s="5" t="s">
        <v>4</v>
      </c>
      <c r="E72" s="4"/>
      <c r="F72" s="4"/>
      <c r="G72" s="3" t="str">
        <f t="shared" si="24"/>
        <v/>
      </c>
      <c r="H72" s="5"/>
      <c r="I72" s="2">
        <f t="shared" si="17"/>
        <v>0</v>
      </c>
      <c r="J72" s="24" t="str">
        <f t="shared" si="18"/>
        <v/>
      </c>
      <c r="K72" s="4"/>
      <c r="L72" s="2">
        <f t="shared" si="19"/>
        <v>0</v>
      </c>
      <c r="M72" s="49"/>
      <c r="N72" s="50">
        <v>14.4</v>
      </c>
      <c r="O72" s="2" t="str">
        <f t="shared" si="20"/>
        <v/>
      </c>
      <c r="P72" s="2" t="str">
        <f t="shared" si="21"/>
        <v/>
      </c>
      <c r="Q72" s="2" t="str">
        <f t="shared" si="22"/>
        <v/>
      </c>
      <c r="R72" s="11" t="str">
        <f t="shared" ref="R72:R77" si="25">IF(F72="","",K72/F72-1)</f>
        <v/>
      </c>
      <c r="S72" s="10" t="str">
        <f t="shared" ref="S72:S77" si="26">IF(F72="","",(IF(D72="Long",L72-I72,I72-L72)))</f>
        <v/>
      </c>
      <c r="T72" s="11" t="str">
        <f t="shared" ref="T72:T77" si="27">IF(F72="","",S72/O72)</f>
        <v/>
      </c>
      <c r="U72" s="10" t="str">
        <f t="shared" ref="U72:U77" si="28">IF(F72="","",S72-Y72)</f>
        <v/>
      </c>
      <c r="V72" s="11" t="str">
        <f t="shared" ref="V72:V77" si="29">IF(F72="","",U72/O72)</f>
        <v/>
      </c>
      <c r="W72" s="10" t="str">
        <f t="shared" si="14"/>
        <v/>
      </c>
      <c r="X72" s="12" t="str">
        <f t="shared" si="15"/>
        <v/>
      </c>
      <c r="Y72" s="10" t="str">
        <f t="shared" si="16"/>
        <v/>
      </c>
      <c r="Z72" s="10" t="str">
        <f t="shared" si="23"/>
        <v/>
      </c>
    </row>
    <row r="73" spans="2:26">
      <c r="B73" s="7"/>
      <c r="C73" s="9" t="s">
        <v>74</v>
      </c>
      <c r="D73" s="5" t="s">
        <v>4</v>
      </c>
      <c r="E73" s="4"/>
      <c r="F73" s="4"/>
      <c r="G73" s="3" t="str">
        <f t="shared" si="24"/>
        <v/>
      </c>
      <c r="H73" s="5"/>
      <c r="I73" s="2">
        <f t="shared" si="17"/>
        <v>0</v>
      </c>
      <c r="J73" s="24" t="str">
        <f t="shared" si="18"/>
        <v/>
      </c>
      <c r="K73" s="4"/>
      <c r="L73" s="2">
        <f t="shared" si="19"/>
        <v>0</v>
      </c>
      <c r="M73" s="49"/>
      <c r="N73" s="50">
        <v>13.4</v>
      </c>
      <c r="O73" s="2" t="str">
        <f t="shared" si="20"/>
        <v/>
      </c>
      <c r="P73" s="2" t="str">
        <f t="shared" si="21"/>
        <v/>
      </c>
      <c r="Q73" s="2" t="str">
        <f t="shared" si="22"/>
        <v/>
      </c>
      <c r="R73" s="11" t="str">
        <f t="shared" si="25"/>
        <v/>
      </c>
      <c r="S73" s="10" t="str">
        <f t="shared" si="26"/>
        <v/>
      </c>
      <c r="T73" s="11" t="str">
        <f t="shared" si="27"/>
        <v/>
      </c>
      <c r="U73" s="10" t="str">
        <f t="shared" si="28"/>
        <v/>
      </c>
      <c r="V73" s="11" t="str">
        <f t="shared" si="29"/>
        <v/>
      </c>
      <c r="W73" s="10" t="str">
        <f t="shared" ref="W73:W77" si="30">IF(F73="","",I73*$F$93)</f>
        <v/>
      </c>
      <c r="X73" s="12" t="str">
        <f t="shared" ref="X73:X77" si="31">IF(F73="","",W73*$F$94)</f>
        <v/>
      </c>
      <c r="Y73" s="10" t="str">
        <f t="shared" ref="Y73:Y77" si="32">IF(F73="","",SUM(W73:X73))</f>
        <v/>
      </c>
      <c r="Z73" s="10" t="str">
        <f t="shared" si="23"/>
        <v/>
      </c>
    </row>
    <row r="74" spans="2:26">
      <c r="B74" s="7"/>
      <c r="C74" s="9" t="s">
        <v>75</v>
      </c>
      <c r="D74" s="5" t="s">
        <v>4</v>
      </c>
      <c r="E74" s="4"/>
      <c r="F74" s="4"/>
      <c r="G74" s="3" t="str">
        <f t="shared" si="24"/>
        <v/>
      </c>
      <c r="H74" s="5"/>
      <c r="I74" s="2">
        <f t="shared" si="17"/>
        <v>0</v>
      </c>
      <c r="J74" s="24" t="str">
        <f t="shared" si="18"/>
        <v/>
      </c>
      <c r="K74" s="4"/>
      <c r="L74" s="2">
        <f t="shared" si="19"/>
        <v>0</v>
      </c>
      <c r="M74" s="49"/>
      <c r="N74" s="50">
        <v>13.7</v>
      </c>
      <c r="O74" s="2" t="str">
        <f t="shared" si="20"/>
        <v/>
      </c>
      <c r="P74" s="2" t="str">
        <f t="shared" si="21"/>
        <v/>
      </c>
      <c r="Q74" s="2" t="str">
        <f t="shared" si="22"/>
        <v/>
      </c>
      <c r="R74" s="11" t="str">
        <f t="shared" si="25"/>
        <v/>
      </c>
      <c r="S74" s="10" t="str">
        <f t="shared" si="26"/>
        <v/>
      </c>
      <c r="T74" s="11" t="str">
        <f t="shared" si="27"/>
        <v/>
      </c>
      <c r="U74" s="10" t="str">
        <f t="shared" si="28"/>
        <v/>
      </c>
      <c r="V74" s="11" t="str">
        <f t="shared" si="29"/>
        <v/>
      </c>
      <c r="W74" s="10" t="str">
        <f t="shared" si="30"/>
        <v/>
      </c>
      <c r="X74" s="12" t="str">
        <f t="shared" si="31"/>
        <v/>
      </c>
      <c r="Y74" s="10" t="str">
        <f t="shared" si="32"/>
        <v/>
      </c>
      <c r="Z74" s="10" t="str">
        <f t="shared" si="23"/>
        <v/>
      </c>
    </row>
    <row r="75" spans="2:26">
      <c r="B75" s="7"/>
      <c r="C75" s="9" t="s">
        <v>76</v>
      </c>
      <c r="D75" s="5" t="s">
        <v>4</v>
      </c>
      <c r="E75" s="4"/>
      <c r="F75" s="4"/>
      <c r="G75" s="3" t="str">
        <f t="shared" si="24"/>
        <v/>
      </c>
      <c r="H75" s="5"/>
      <c r="I75" s="2">
        <f t="shared" si="17"/>
        <v>0</v>
      </c>
      <c r="J75" s="24" t="str">
        <f t="shared" si="18"/>
        <v/>
      </c>
      <c r="K75" s="4"/>
      <c r="L75" s="2">
        <f t="shared" si="19"/>
        <v>0</v>
      </c>
      <c r="M75" s="49"/>
      <c r="N75" s="50">
        <v>14.1</v>
      </c>
      <c r="O75" s="2" t="str">
        <f t="shared" si="20"/>
        <v/>
      </c>
      <c r="P75" s="2" t="str">
        <f t="shared" si="21"/>
        <v/>
      </c>
      <c r="Q75" s="2" t="str">
        <f t="shared" si="22"/>
        <v/>
      </c>
      <c r="R75" s="11" t="str">
        <f t="shared" si="25"/>
        <v/>
      </c>
      <c r="S75" s="10" t="str">
        <f t="shared" si="26"/>
        <v/>
      </c>
      <c r="T75" s="11" t="str">
        <f t="shared" si="27"/>
        <v/>
      </c>
      <c r="U75" s="10" t="str">
        <f t="shared" si="28"/>
        <v/>
      </c>
      <c r="V75" s="11" t="str">
        <f t="shared" si="29"/>
        <v/>
      </c>
      <c r="W75" s="10" t="str">
        <f t="shared" si="30"/>
        <v/>
      </c>
      <c r="X75" s="12" t="str">
        <f t="shared" si="31"/>
        <v/>
      </c>
      <c r="Y75" s="10" t="str">
        <f t="shared" si="32"/>
        <v/>
      </c>
      <c r="Z75" s="10" t="str">
        <f t="shared" si="23"/>
        <v/>
      </c>
    </row>
    <row r="76" spans="2:26">
      <c r="B76" s="7"/>
      <c r="C76" s="9" t="s">
        <v>77</v>
      </c>
      <c r="D76" s="5" t="s">
        <v>4</v>
      </c>
      <c r="E76" s="4"/>
      <c r="F76" s="4"/>
      <c r="G76" s="3" t="str">
        <f t="shared" si="24"/>
        <v/>
      </c>
      <c r="H76" s="5"/>
      <c r="I76" s="2">
        <f t="shared" si="17"/>
        <v>0</v>
      </c>
      <c r="J76" s="24" t="str">
        <f t="shared" si="18"/>
        <v/>
      </c>
      <c r="K76" s="4"/>
      <c r="L76" s="2">
        <f t="shared" si="19"/>
        <v>0</v>
      </c>
      <c r="M76" s="49"/>
      <c r="N76" s="50">
        <v>14.1</v>
      </c>
      <c r="O76" s="2" t="str">
        <f t="shared" si="20"/>
        <v/>
      </c>
      <c r="P76" s="2" t="str">
        <f t="shared" si="21"/>
        <v/>
      </c>
      <c r="Q76" s="2" t="str">
        <f t="shared" si="22"/>
        <v/>
      </c>
      <c r="R76" s="11" t="str">
        <f t="shared" si="25"/>
        <v/>
      </c>
      <c r="S76" s="10" t="str">
        <f t="shared" si="26"/>
        <v/>
      </c>
      <c r="T76" s="11" t="str">
        <f t="shared" si="27"/>
        <v/>
      </c>
      <c r="U76" s="10" t="str">
        <f t="shared" si="28"/>
        <v/>
      </c>
      <c r="V76" s="11" t="str">
        <f t="shared" si="29"/>
        <v/>
      </c>
      <c r="W76" s="10" t="str">
        <f t="shared" si="30"/>
        <v/>
      </c>
      <c r="X76" s="12" t="str">
        <f t="shared" si="31"/>
        <v/>
      </c>
      <c r="Y76" s="10" t="str">
        <f t="shared" si="32"/>
        <v/>
      </c>
      <c r="Z76" s="10" t="str">
        <f t="shared" si="23"/>
        <v/>
      </c>
    </row>
    <row r="77" spans="2:26">
      <c r="B77" s="7"/>
      <c r="C77" s="9" t="s">
        <v>78</v>
      </c>
      <c r="D77" s="5" t="s">
        <v>4</v>
      </c>
      <c r="E77" s="4"/>
      <c r="F77" s="4"/>
      <c r="G77" s="3" t="str">
        <f t="shared" si="24"/>
        <v/>
      </c>
      <c r="H77" s="5"/>
      <c r="I77" s="2">
        <f t="shared" si="17"/>
        <v>0</v>
      </c>
      <c r="J77" s="24" t="str">
        <f t="shared" si="18"/>
        <v/>
      </c>
      <c r="K77" s="4"/>
      <c r="L77" s="2">
        <f t="shared" si="19"/>
        <v>0</v>
      </c>
      <c r="M77" s="49"/>
      <c r="N77" s="50">
        <v>16</v>
      </c>
      <c r="O77" s="2" t="str">
        <f t="shared" si="20"/>
        <v/>
      </c>
      <c r="P77" s="2" t="str">
        <f t="shared" si="21"/>
        <v/>
      </c>
      <c r="Q77" s="2" t="str">
        <f t="shared" si="22"/>
        <v/>
      </c>
      <c r="R77" s="11" t="str">
        <f t="shared" si="25"/>
        <v/>
      </c>
      <c r="S77" s="10" t="str">
        <f t="shared" si="26"/>
        <v/>
      </c>
      <c r="T77" s="11" t="str">
        <f t="shared" si="27"/>
        <v/>
      </c>
      <c r="U77" s="10" t="str">
        <f t="shared" si="28"/>
        <v/>
      </c>
      <c r="V77" s="11" t="str">
        <f t="shared" si="29"/>
        <v/>
      </c>
      <c r="W77" s="10" t="str">
        <f t="shared" si="30"/>
        <v/>
      </c>
      <c r="X77" s="12" t="str">
        <f t="shared" si="31"/>
        <v/>
      </c>
      <c r="Y77" s="10" t="str">
        <f t="shared" si="32"/>
        <v/>
      </c>
      <c r="Z77" s="10" t="str">
        <f t="shared" si="23"/>
        <v/>
      </c>
    </row>
    <row r="78" spans="2:26">
      <c r="B78" s="20"/>
      <c r="C78" s="2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80" spans="2:26">
      <c r="B80" s="26" t="s">
        <v>118</v>
      </c>
      <c r="H80" s="1" t="s">
        <v>83</v>
      </c>
      <c r="I80" s="1" t="s">
        <v>113</v>
      </c>
      <c r="J80" s="1"/>
      <c r="K80" s="1"/>
      <c r="L80" s="1" t="s">
        <v>119</v>
      </c>
      <c r="M80" s="1"/>
      <c r="N80" s="1"/>
      <c r="O80" s="1" t="s">
        <v>120</v>
      </c>
      <c r="P80" s="1"/>
      <c r="Q80" s="1"/>
      <c r="R80" s="1"/>
      <c r="S80" s="66" t="s">
        <v>121</v>
      </c>
      <c r="T80" s="1"/>
      <c r="U80" s="1"/>
      <c r="V80" s="1"/>
      <c r="W80" s="1"/>
      <c r="X80" s="1"/>
      <c r="Y80" s="1" t="s">
        <v>122</v>
      </c>
      <c r="Z80" s="1"/>
    </row>
    <row r="81" spans="2:26">
      <c r="H81" s="27">
        <f>SUMIF(D8:D77,"Long",H8:H77)</f>
        <v>4</v>
      </c>
      <c r="I81" s="48">
        <f>SUMIF(D8:D77,"Long",I8:I77)</f>
        <v>210761</v>
      </c>
      <c r="J81" s="48"/>
      <c r="K81" s="48"/>
      <c r="L81" s="48">
        <f>SUMIF(D8:D77,"Long",L8:L77)</f>
        <v>211980</v>
      </c>
      <c r="M81" s="48"/>
      <c r="N81" s="48"/>
      <c r="O81" s="48">
        <f>SUM(O8:O77)</f>
        <v>24468.66</v>
      </c>
      <c r="P81" s="1"/>
      <c r="Q81" s="1"/>
      <c r="R81" s="1"/>
      <c r="S81" s="48">
        <f>SUM(S8:S77)</f>
        <v>1219</v>
      </c>
      <c r="T81" s="1"/>
      <c r="U81" s="1"/>
      <c r="V81" s="1"/>
      <c r="W81" s="1"/>
      <c r="X81" s="1"/>
      <c r="Y81" s="48">
        <f>SUM(Y8:Y77)</f>
        <v>185.89120199999999</v>
      </c>
      <c r="Z81" s="1"/>
    </row>
    <row r="82" spans="2:26">
      <c r="B82" s="26"/>
      <c r="H82" s="1"/>
      <c r="I82" s="1" t="s">
        <v>6</v>
      </c>
      <c r="J82" s="1"/>
      <c r="K82" s="1"/>
      <c r="L82" s="1" t="s">
        <v>6</v>
      </c>
      <c r="M82" s="1"/>
      <c r="N82" s="1"/>
      <c r="O82" s="1" t="s">
        <v>6</v>
      </c>
      <c r="P82" s="1"/>
      <c r="Q82" s="1"/>
      <c r="R82" s="1"/>
      <c r="S82" s="1" t="s">
        <v>6</v>
      </c>
      <c r="T82" s="1"/>
      <c r="U82" s="1"/>
      <c r="V82" s="1"/>
      <c r="W82" s="1"/>
      <c r="X82" s="1"/>
      <c r="Y82" s="1" t="s">
        <v>6</v>
      </c>
      <c r="Z82" s="1"/>
    </row>
    <row r="84" spans="2:26">
      <c r="C84"/>
      <c r="D84" s="29"/>
      <c r="E84" s="4"/>
      <c r="G84" s="10"/>
      <c r="P84" s="29"/>
      <c r="Q84" s="29"/>
      <c r="S84" s="8"/>
      <c r="U84" s="25"/>
    </row>
    <row r="85" spans="2:26">
      <c r="B85" s="26" t="s">
        <v>124</v>
      </c>
      <c r="C85"/>
      <c r="D85" s="29"/>
      <c r="E85" s="4"/>
      <c r="G85" s="10"/>
      <c r="P85" s="29"/>
      <c r="Q85" s="29"/>
      <c r="S85" s="8"/>
      <c r="U85" s="25"/>
    </row>
    <row r="86" spans="2:26">
      <c r="C86"/>
      <c r="D86" s="29"/>
      <c r="E86" s="4"/>
      <c r="G86" s="10"/>
      <c r="P86" s="29"/>
      <c r="Q86" s="29"/>
      <c r="S86" s="8"/>
      <c r="U86" s="25"/>
    </row>
    <row r="87" spans="2:26">
      <c r="B87" t="s">
        <v>99</v>
      </c>
      <c r="C87"/>
      <c r="D87" s="29"/>
      <c r="E87" s="4"/>
      <c r="G87" s="10"/>
      <c r="P87" s="29"/>
      <c r="Q87" s="29"/>
      <c r="S87" s="8"/>
      <c r="U87" s="25"/>
    </row>
    <row r="88" spans="2:26">
      <c r="B88" t="s">
        <v>100</v>
      </c>
      <c r="C88"/>
      <c r="D88" s="29"/>
      <c r="E88" s="4"/>
      <c r="G88" s="10"/>
      <c r="P88" s="29"/>
      <c r="Q88" s="29"/>
      <c r="S88" s="8"/>
      <c r="U88" s="25"/>
    </row>
    <row r="89" spans="2:26">
      <c r="B89" t="s">
        <v>103</v>
      </c>
      <c r="C89"/>
      <c r="D89" s="29"/>
      <c r="E89" s="4"/>
      <c r="G89" s="10"/>
      <c r="P89" s="29"/>
      <c r="Q89" s="29"/>
      <c r="S89" s="8"/>
      <c r="U89" s="25"/>
    </row>
    <row r="90" spans="2:26">
      <c r="B90" s="43" t="s">
        <v>110</v>
      </c>
      <c r="C90"/>
      <c r="D90" s="29"/>
      <c r="E90" s="4"/>
      <c r="G90" s="10"/>
      <c r="P90" s="29"/>
      <c r="Q90" s="29"/>
      <c r="S90" s="8"/>
      <c r="U90" s="25"/>
    </row>
    <row r="91" spans="2:26">
      <c r="B91" t="s">
        <v>109</v>
      </c>
      <c r="C91"/>
      <c r="D91" s="29"/>
      <c r="E91" s="4"/>
      <c r="G91" s="10"/>
      <c r="P91" s="29"/>
      <c r="Q91" s="29"/>
      <c r="S91" s="8"/>
      <c r="U91" s="25"/>
    </row>
    <row r="92" spans="2:26">
      <c r="B92" t="s">
        <v>108</v>
      </c>
      <c r="C92"/>
      <c r="D92" s="29"/>
      <c r="E92" s="4"/>
      <c r="G92" s="10"/>
      <c r="P92" s="29"/>
      <c r="Q92" s="29"/>
      <c r="S92" s="8"/>
      <c r="U92" s="25"/>
    </row>
    <row r="93" spans="2:26">
      <c r="B93" s="8" t="s">
        <v>79</v>
      </c>
      <c r="C93"/>
      <c r="E93" s="4"/>
      <c r="F93" s="63">
        <v>8.4000000000000003E-4</v>
      </c>
      <c r="G93" s="10"/>
      <c r="O93" s="10"/>
      <c r="S93" s="8"/>
      <c r="U93" s="40"/>
    </row>
    <row r="94" spans="2:26">
      <c r="B94" s="8" t="s">
        <v>107</v>
      </c>
      <c r="C94"/>
      <c r="D94" s="62"/>
      <c r="E94" s="4"/>
      <c r="F94" s="63">
        <v>0.05</v>
      </c>
      <c r="G94" s="10"/>
      <c r="O94" s="10"/>
      <c r="S94" s="8"/>
      <c r="U94" s="40"/>
    </row>
    <row r="95" spans="2:26">
      <c r="B95" s="8" t="s">
        <v>93</v>
      </c>
      <c r="C95"/>
      <c r="D95" s="50"/>
      <c r="E95" s="4"/>
      <c r="G95" s="10"/>
      <c r="P95" s="29"/>
      <c r="Q95" s="29"/>
      <c r="S95" s="37"/>
      <c r="T95" s="26"/>
      <c r="U95" s="38"/>
    </row>
    <row r="96" spans="2:26">
      <c r="B96" s="8" t="s">
        <v>123</v>
      </c>
      <c r="C96"/>
      <c r="D96" s="50"/>
      <c r="E96" s="4"/>
      <c r="G96" s="10"/>
      <c r="P96" s="29"/>
      <c r="Q96" s="29"/>
      <c r="S96" s="37"/>
      <c r="T96" s="26"/>
      <c r="U96" s="38"/>
    </row>
    <row r="97" spans="2:26">
      <c r="B97" s="41"/>
      <c r="C97" s="41"/>
      <c r="D97" s="41"/>
      <c r="E97" s="4"/>
      <c r="G97" s="10"/>
      <c r="S97" s="37"/>
      <c r="T97" s="26"/>
      <c r="U97" s="39"/>
      <c r="W97" s="55"/>
      <c r="X97" s="46"/>
      <c r="Y97" s="46"/>
      <c r="Z97" s="47"/>
    </row>
    <row r="98" spans="2:26">
      <c r="C98"/>
      <c r="E98" s="4"/>
      <c r="G98" s="10"/>
      <c r="P98" s="29"/>
      <c r="Q98" s="29"/>
      <c r="S98" s="37"/>
      <c r="T98" s="26"/>
      <c r="U98" s="42"/>
    </row>
    <row r="99" spans="2:26">
      <c r="B99" s="22"/>
      <c r="E99" s="4"/>
      <c r="G99" s="10"/>
      <c r="P99" s="29"/>
      <c r="Q99" s="29"/>
      <c r="S99" s="44"/>
      <c r="T99" s="43"/>
      <c r="U99" s="45"/>
    </row>
    <row r="100" spans="2:26">
      <c r="B100" s="69" t="s">
        <v>81</v>
      </c>
      <c r="E100" s="4"/>
      <c r="G100" s="10"/>
      <c r="P100" s="29"/>
      <c r="Q100" s="29"/>
      <c r="S100" s="44"/>
      <c r="T100" s="43"/>
      <c r="U100" s="40"/>
    </row>
    <row r="101" spans="2:26">
      <c r="B101" s="68" t="s">
        <v>80</v>
      </c>
      <c r="E101" s="4"/>
      <c r="G101" s="10"/>
    </row>
    <row r="102" spans="2:26">
      <c r="S102" s="31"/>
      <c r="T102" s="32"/>
      <c r="U102" s="33"/>
    </row>
    <row r="103" spans="2:26">
      <c r="B103" s="52"/>
      <c r="C103" s="54"/>
      <c r="S103" s="31"/>
      <c r="T103" s="32"/>
      <c r="U103" s="33"/>
    </row>
    <row r="104" spans="2:26">
      <c r="S104" s="34"/>
      <c r="T104" s="35"/>
      <c r="U104" s="36"/>
    </row>
    <row r="105" spans="2:26">
      <c r="S105" s="34"/>
      <c r="T105" s="35"/>
      <c r="U105" s="36"/>
      <c r="Z105" s="47"/>
    </row>
    <row r="106" spans="2:26">
      <c r="S106" s="8"/>
      <c r="U106" s="4"/>
    </row>
    <row r="111" spans="2:26">
      <c r="V111" s="28"/>
    </row>
    <row r="125" spans="19:20">
      <c r="S125" s="52"/>
      <c r="T125" s="53"/>
    </row>
    <row r="126" spans="19:20">
      <c r="S126" s="52"/>
      <c r="T126" s="53"/>
    </row>
    <row r="147" spans="8:9">
      <c r="H147" s="64" t="s">
        <v>9</v>
      </c>
      <c r="I147" s="64" t="s">
        <v>10</v>
      </c>
    </row>
    <row r="148" spans="8:9">
      <c r="H148" s="65"/>
      <c r="I148" s="65"/>
    </row>
    <row r="149" spans="8:9">
      <c r="H149" s="65"/>
      <c r="I149" s="65"/>
    </row>
    <row r="150" spans="8:9">
      <c r="H150" s="65"/>
      <c r="I150" s="65"/>
    </row>
    <row r="151" spans="8:9">
      <c r="H151" s="65"/>
      <c r="I151" s="65"/>
    </row>
    <row r="152" spans="8:9">
      <c r="H152" s="65"/>
      <c r="I152" s="65"/>
    </row>
    <row r="153" spans="8:9">
      <c r="H153" s="65"/>
      <c r="I153" s="65"/>
    </row>
    <row r="154" spans="8:9">
      <c r="H154" s="65"/>
      <c r="I154" s="65"/>
    </row>
    <row r="155" spans="8:9">
      <c r="H155" s="65"/>
      <c r="I155" s="65"/>
    </row>
    <row r="156" spans="8:9">
      <c r="H156" s="65"/>
      <c r="I156" s="65"/>
    </row>
    <row r="157" spans="8:9">
      <c r="H157" s="65"/>
      <c r="I157" s="65"/>
    </row>
    <row r="158" spans="8:9">
      <c r="H158" s="65"/>
      <c r="I158" s="65"/>
    </row>
    <row r="159" spans="8:9">
      <c r="H159" s="65"/>
      <c r="I159" s="65"/>
    </row>
    <row r="160" spans="8:9">
      <c r="H160" s="65"/>
      <c r="I160" s="65"/>
    </row>
    <row r="161" spans="8:9">
      <c r="H161" s="65"/>
      <c r="I161" s="65"/>
    </row>
    <row r="162" spans="8:9">
      <c r="H162" s="65"/>
      <c r="I162" s="65"/>
    </row>
    <row r="163" spans="8:9">
      <c r="H163" s="65"/>
      <c r="I163" s="65"/>
    </row>
    <row r="164" spans="8:9">
      <c r="H164" s="65"/>
      <c r="I164" s="65"/>
    </row>
    <row r="165" spans="8:9">
      <c r="H165" s="65"/>
      <c r="I165" s="65"/>
    </row>
    <row r="166" spans="8:9">
      <c r="H166" s="65"/>
      <c r="I166" s="65"/>
    </row>
    <row r="167" spans="8:9">
      <c r="H167" s="65"/>
      <c r="I167" s="65"/>
    </row>
    <row r="168" spans="8:9">
      <c r="H168" s="65"/>
      <c r="I168" s="65"/>
    </row>
    <row r="169" spans="8:9">
      <c r="H169" s="64"/>
      <c r="I169" s="64"/>
    </row>
    <row r="171" spans="8:9">
      <c r="H171" s="65"/>
      <c r="I171" s="65"/>
    </row>
    <row r="172" spans="8:9">
      <c r="H172" s="65"/>
      <c r="I172" s="65"/>
    </row>
    <row r="173" spans="8:9">
      <c r="H173" s="65"/>
      <c r="I173" s="65"/>
    </row>
    <row r="174" spans="8:9">
      <c r="H174" s="65"/>
      <c r="I174" s="65"/>
    </row>
    <row r="175" spans="8:9">
      <c r="H175" s="65"/>
      <c r="I175" s="65"/>
    </row>
    <row r="176" spans="8:9">
      <c r="H176" s="65"/>
      <c r="I176" s="65"/>
    </row>
    <row r="177" spans="8:9">
      <c r="H177" s="65"/>
      <c r="I177" s="65"/>
    </row>
    <row r="178" spans="8:9">
      <c r="H178" s="65"/>
      <c r="I178" s="65"/>
    </row>
    <row r="179" spans="8:9">
      <c r="H179" s="65"/>
      <c r="I179" s="65"/>
    </row>
    <row r="180" spans="8:9">
      <c r="H180" s="65"/>
      <c r="I180" s="65"/>
    </row>
    <row r="181" spans="8:9">
      <c r="H181" s="65"/>
      <c r="I181" s="65"/>
    </row>
    <row r="182" spans="8:9">
      <c r="H182" s="65"/>
      <c r="I182" s="65"/>
    </row>
    <row r="183" spans="8:9">
      <c r="H183" s="65"/>
      <c r="I183" s="65"/>
    </row>
    <row r="184" spans="8:9">
      <c r="H184" s="65"/>
      <c r="I184" s="65"/>
    </row>
    <row r="185" spans="8:9">
      <c r="H185" s="65"/>
      <c r="I185" s="65"/>
    </row>
    <row r="186" spans="8:9">
      <c r="H186" s="65"/>
      <c r="I186" s="65"/>
    </row>
    <row r="187" spans="8:9">
      <c r="H187" s="65"/>
      <c r="I187" s="65"/>
    </row>
    <row r="188" spans="8:9">
      <c r="H188" s="65"/>
      <c r="I188" s="65"/>
    </row>
    <row r="189" spans="8:9">
      <c r="H189" s="65"/>
      <c r="I189" s="65"/>
    </row>
    <row r="190" spans="8:9">
      <c r="H190" s="65"/>
      <c r="I190" s="65"/>
    </row>
    <row r="191" spans="8:9">
      <c r="H191" s="65"/>
      <c r="I191" s="65"/>
    </row>
    <row r="192" spans="8:9">
      <c r="H192" s="65"/>
      <c r="I192" s="65"/>
    </row>
    <row r="193" spans="8:9">
      <c r="H193" s="65"/>
      <c r="I193" s="65"/>
    </row>
    <row r="194" spans="8:9">
      <c r="H194" s="65"/>
      <c r="I194" s="65"/>
    </row>
    <row r="195" spans="8:9">
      <c r="H195" s="65"/>
      <c r="I195" s="65"/>
    </row>
    <row r="196" spans="8:9">
      <c r="H196" s="65"/>
      <c r="I196" s="65"/>
    </row>
    <row r="197" spans="8:9">
      <c r="H197" s="65"/>
      <c r="I197" s="65"/>
    </row>
    <row r="198" spans="8:9">
      <c r="H198" s="65"/>
      <c r="I198" s="65"/>
    </row>
    <row r="199" spans="8:9">
      <c r="H199" s="65"/>
      <c r="I199" s="65"/>
    </row>
    <row r="200" spans="8:9">
      <c r="H200" s="65"/>
      <c r="I200" s="65"/>
    </row>
    <row r="201" spans="8:9">
      <c r="H201" s="65"/>
      <c r="I201" s="65"/>
    </row>
    <row r="202" spans="8:9">
      <c r="H202" s="65"/>
      <c r="I202" s="65"/>
    </row>
    <row r="203" spans="8:9">
      <c r="H203" s="65"/>
      <c r="I203" s="65"/>
    </row>
    <row r="204" spans="8:9">
      <c r="H204" s="65"/>
      <c r="I204" s="65"/>
    </row>
    <row r="205" spans="8:9">
      <c r="H205" s="65"/>
      <c r="I205" s="65"/>
    </row>
    <row r="206" spans="8:9">
      <c r="H206" s="65"/>
      <c r="I206" s="65"/>
    </row>
    <row r="207" spans="8:9">
      <c r="H207" s="65"/>
      <c r="I207" s="65"/>
    </row>
    <row r="208" spans="8:9">
      <c r="H208" s="65"/>
      <c r="I208" s="65"/>
    </row>
    <row r="209" spans="8:9">
      <c r="H209" s="65"/>
      <c r="I209" s="65"/>
    </row>
    <row r="210" spans="8:9">
      <c r="H210" s="65"/>
      <c r="I210" s="65"/>
    </row>
    <row r="211" spans="8:9">
      <c r="H211" s="65"/>
      <c r="I211" s="65"/>
    </row>
    <row r="212" spans="8:9">
      <c r="H212" s="65"/>
      <c r="I212" s="65"/>
    </row>
    <row r="213" spans="8:9">
      <c r="H213" s="65"/>
      <c r="I213" s="65"/>
    </row>
    <row r="214" spans="8:9">
      <c r="H214" s="65"/>
      <c r="I214" s="65"/>
    </row>
    <row r="215" spans="8:9">
      <c r="H215" s="65"/>
      <c r="I215" s="65"/>
    </row>
    <row r="216" spans="8:9">
      <c r="H216" s="65"/>
      <c r="I216" s="65"/>
    </row>
    <row r="217" spans="8:9">
      <c r="H217" s="65"/>
      <c r="I217" s="65"/>
    </row>
    <row r="218" spans="8:9">
      <c r="H218" s="65"/>
      <c r="I218" s="65"/>
    </row>
    <row r="219" spans="8:9">
      <c r="H219" s="65"/>
      <c r="I219" s="65"/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2698-BC18-9F43-8A78-A824261DE619}">
  <dimension ref="B2:U39"/>
  <sheetViews>
    <sheetView showGridLines="0" zoomScaleNormal="100" workbookViewId="0">
      <selection activeCell="C9" sqref="C9"/>
    </sheetView>
  </sheetViews>
  <sheetFormatPr baseColWidth="10" defaultRowHeight="16"/>
  <cols>
    <col min="1" max="1" width="3.83203125" customWidth="1"/>
    <col min="2" max="2" width="11.83203125" customWidth="1"/>
    <col min="3" max="3" width="13.83203125" style="8" customWidth="1"/>
    <col min="4" max="4" width="8.83203125" customWidth="1"/>
    <col min="5" max="5" width="11.1640625" bestFit="1" customWidth="1"/>
    <col min="7" max="7" width="12.83203125" customWidth="1"/>
    <col min="8" max="8" width="8.83203125" customWidth="1"/>
    <col min="11" max="11" width="5.33203125" customWidth="1"/>
    <col min="12" max="12" width="6.1640625" customWidth="1"/>
    <col min="13" max="13" width="15.83203125" customWidth="1"/>
    <col min="14" max="14" width="13.83203125" customWidth="1"/>
    <col min="17" max="17" width="11.83203125" customWidth="1"/>
    <col min="18" max="18" width="13.5" customWidth="1"/>
    <col min="24" max="24" width="10.83203125" customWidth="1"/>
    <col min="25" max="25" width="11.1640625" bestFit="1" customWidth="1"/>
    <col min="26" max="26" width="10.83203125" customWidth="1"/>
  </cols>
  <sheetData>
    <row r="2" spans="2:18">
      <c r="B2" t="str">
        <f>CONCATENATE(Simülasyonlar!$B$4,": ",Simülasyonlar!$C$9)</f>
        <v>SIMÜLASYON (Poz. 1): F_SISE0226</v>
      </c>
      <c r="M2" t="str">
        <f>CONCATENATE(Simülasyonlar!$M$4,": ",Simülasyonlar!$N$9)</f>
        <v>SIMÜLASYON (Toplam Pozisyon): F_SISE0226</v>
      </c>
    </row>
    <row r="4" spans="2:18">
      <c r="B4" s="23" t="s">
        <v>125</v>
      </c>
      <c r="C4" s="23"/>
      <c r="D4" s="23"/>
      <c r="E4" s="23"/>
      <c r="F4" s="23"/>
      <c r="G4" s="23"/>
      <c r="M4" s="23" t="s">
        <v>126</v>
      </c>
      <c r="N4" s="23"/>
      <c r="O4" s="23"/>
      <c r="P4" s="23"/>
      <c r="Q4" s="23"/>
      <c r="R4" s="23"/>
    </row>
    <row r="5" spans="2:18">
      <c r="N5" s="8"/>
    </row>
    <row r="6" spans="2:18">
      <c r="B6" s="78" t="s">
        <v>82</v>
      </c>
      <c r="C6" s="78" t="s">
        <v>132</v>
      </c>
      <c r="D6" s="78" t="s">
        <v>84</v>
      </c>
      <c r="E6" s="78" t="s">
        <v>127</v>
      </c>
      <c r="F6" s="78" t="s">
        <v>128</v>
      </c>
      <c r="G6" s="78" t="s">
        <v>101</v>
      </c>
      <c r="M6" s="78" t="s">
        <v>82</v>
      </c>
      <c r="N6" s="78" t="s">
        <v>132</v>
      </c>
      <c r="O6" s="78" t="s">
        <v>84</v>
      </c>
      <c r="P6" s="78" t="s">
        <v>127</v>
      </c>
      <c r="Q6" s="78" t="s">
        <v>128</v>
      </c>
      <c r="R6" s="78" t="s">
        <v>101</v>
      </c>
    </row>
    <row r="7" spans="2:18">
      <c r="C7" s="6">
        <v>200</v>
      </c>
      <c r="N7" s="6">
        <v>1000</v>
      </c>
    </row>
    <row r="8" spans="2:18">
      <c r="C8" s="6"/>
      <c r="N8" s="6"/>
    </row>
    <row r="9" spans="2:18">
      <c r="B9" s="71" t="s">
        <v>129</v>
      </c>
      <c r="C9" s="72" t="s">
        <v>2</v>
      </c>
      <c r="D9" s="73" t="s">
        <v>4</v>
      </c>
      <c r="E9" s="74">
        <v>45.5</v>
      </c>
      <c r="F9" s="75">
        <v>20000</v>
      </c>
      <c r="G9" s="76">
        <f>IF($D$9="Long",(E9*$F$9)-($E$9*$F$9),($E$9*$F$9)-(E9*$F$9))</f>
        <v>0</v>
      </c>
      <c r="M9" s="71" t="s">
        <v>130</v>
      </c>
      <c r="N9" s="72" t="s">
        <v>2</v>
      </c>
      <c r="O9" s="73" t="s">
        <v>4</v>
      </c>
      <c r="P9" s="74">
        <v>45.8</v>
      </c>
      <c r="Q9" s="75">
        <v>100000</v>
      </c>
      <c r="R9" s="76">
        <f t="shared" ref="R9:R30" si="0">IF($O$9="Long",(P9*$Q$9)-($P$9*$Q$9),($P$9*$Q$9)-(P9*$Q$9))</f>
        <v>0</v>
      </c>
    </row>
    <row r="10" spans="2:18">
      <c r="B10" s="77"/>
      <c r="C10" s="9"/>
      <c r="D10" s="5"/>
      <c r="E10" s="4"/>
      <c r="F10" s="6"/>
      <c r="G10" s="10"/>
      <c r="M10" s="77"/>
      <c r="N10" s="9"/>
      <c r="O10" s="5"/>
      <c r="P10" s="4"/>
      <c r="Q10" s="6"/>
      <c r="R10" s="10"/>
    </row>
    <row r="11" spans="2:18">
      <c r="B11" s="22">
        <v>46055</v>
      </c>
      <c r="E11" s="4">
        <v>46.37</v>
      </c>
      <c r="G11" s="10">
        <f t="shared" ref="G11:G23" si="1">IF($D$9="Long",(E11*$F$9)-($E$9*$F$9),($E$9*$F$9)-(E11*$F$9))</f>
        <v>17400</v>
      </c>
      <c r="M11" s="22">
        <v>46055</v>
      </c>
      <c r="N11" s="8"/>
      <c r="P11" s="4">
        <v>46.37</v>
      </c>
      <c r="Q11" s="6"/>
      <c r="R11" s="10">
        <f t="shared" si="0"/>
        <v>57000</v>
      </c>
    </row>
    <row r="12" spans="2:18">
      <c r="B12" s="22">
        <v>46056</v>
      </c>
      <c r="E12" s="4">
        <v>47.21</v>
      </c>
      <c r="G12" s="10">
        <f t="shared" si="1"/>
        <v>34200</v>
      </c>
      <c r="M12" s="22">
        <v>46056</v>
      </c>
      <c r="N12" s="8"/>
      <c r="P12" s="4">
        <v>47.21</v>
      </c>
      <c r="Q12" s="6"/>
      <c r="R12" s="10">
        <f t="shared" si="0"/>
        <v>141000</v>
      </c>
    </row>
    <row r="13" spans="2:18">
      <c r="B13" s="22">
        <v>46057</v>
      </c>
      <c r="E13" s="4">
        <v>47.35</v>
      </c>
      <c r="G13" s="10">
        <f t="shared" si="1"/>
        <v>37000</v>
      </c>
      <c r="M13" s="22">
        <v>46057</v>
      </c>
      <c r="N13" s="8"/>
      <c r="P13" s="4">
        <v>47.35</v>
      </c>
      <c r="Q13" s="6"/>
      <c r="R13" s="10">
        <f t="shared" si="0"/>
        <v>155000</v>
      </c>
    </row>
    <row r="14" spans="2:18">
      <c r="B14" s="22">
        <v>46058</v>
      </c>
      <c r="E14" s="4">
        <v>48.38</v>
      </c>
      <c r="G14" s="10">
        <f t="shared" si="1"/>
        <v>57600</v>
      </c>
      <c r="M14" s="22">
        <v>46058</v>
      </c>
      <c r="N14" s="8"/>
      <c r="P14" s="4">
        <v>48.38</v>
      </c>
      <c r="Q14" s="6"/>
      <c r="R14" s="10">
        <f t="shared" si="0"/>
        <v>258000</v>
      </c>
    </row>
    <row r="15" spans="2:18">
      <c r="B15" s="22">
        <v>46059</v>
      </c>
      <c r="E15" s="4">
        <v>48.23</v>
      </c>
      <c r="G15" s="10">
        <f t="shared" si="1"/>
        <v>54599.999999999884</v>
      </c>
      <c r="M15" s="22">
        <v>46059</v>
      </c>
      <c r="N15" s="8"/>
      <c r="P15" s="4">
        <v>48.23</v>
      </c>
      <c r="Q15" s="6"/>
      <c r="R15" s="10">
        <f t="shared" si="0"/>
        <v>243000</v>
      </c>
    </row>
    <row r="16" spans="2:18">
      <c r="B16" s="22">
        <v>46062</v>
      </c>
      <c r="E16" s="4">
        <v>49.17</v>
      </c>
      <c r="G16" s="10">
        <f t="shared" si="1"/>
        <v>73400</v>
      </c>
      <c r="M16" s="22">
        <v>46062</v>
      </c>
      <c r="N16" s="8"/>
      <c r="P16" s="4">
        <v>49.17</v>
      </c>
      <c r="Q16" s="6"/>
      <c r="R16" s="10">
        <f t="shared" si="0"/>
        <v>337000</v>
      </c>
    </row>
    <row r="17" spans="2:21">
      <c r="B17" s="22">
        <v>46063</v>
      </c>
      <c r="E17" s="4">
        <v>47.86</v>
      </c>
      <c r="G17" s="10">
        <f t="shared" si="1"/>
        <v>47200</v>
      </c>
      <c r="M17" s="22">
        <v>46063</v>
      </c>
      <c r="N17" s="8"/>
      <c r="P17" s="4">
        <v>47.86</v>
      </c>
      <c r="Q17" s="6"/>
      <c r="R17" s="10">
        <f t="shared" si="0"/>
        <v>206000</v>
      </c>
    </row>
    <row r="18" spans="2:21">
      <c r="B18" s="22">
        <v>46064</v>
      </c>
      <c r="E18" s="4">
        <v>48.37</v>
      </c>
      <c r="G18" s="10">
        <f t="shared" si="1"/>
        <v>57400</v>
      </c>
      <c r="M18" s="22">
        <v>46064</v>
      </c>
      <c r="N18" s="8"/>
      <c r="P18" s="4">
        <v>48.37</v>
      </c>
      <c r="Q18" s="6"/>
      <c r="R18" s="10">
        <f t="shared" si="0"/>
        <v>257000</v>
      </c>
    </row>
    <row r="19" spans="2:21">
      <c r="B19" s="22">
        <v>46065</v>
      </c>
      <c r="E19" s="4">
        <v>49.69</v>
      </c>
      <c r="G19" s="10">
        <f t="shared" si="1"/>
        <v>83800</v>
      </c>
      <c r="M19" s="22">
        <v>46065</v>
      </c>
      <c r="N19" s="8"/>
      <c r="P19" s="4">
        <v>49.69</v>
      </c>
      <c r="Q19" s="6"/>
      <c r="R19" s="10">
        <f t="shared" si="0"/>
        <v>389000</v>
      </c>
    </row>
    <row r="20" spans="2:21">
      <c r="B20" s="22">
        <v>46066</v>
      </c>
      <c r="E20" s="4">
        <v>50.1</v>
      </c>
      <c r="G20" s="10">
        <f t="shared" si="1"/>
        <v>92000</v>
      </c>
      <c r="M20" s="22">
        <v>46066</v>
      </c>
      <c r="N20" s="8"/>
      <c r="P20" s="4">
        <v>50.1</v>
      </c>
      <c r="Q20" s="6"/>
      <c r="R20" s="10">
        <f t="shared" si="0"/>
        <v>430000</v>
      </c>
    </row>
    <row r="21" spans="2:21">
      <c r="B21" s="22">
        <v>46069</v>
      </c>
      <c r="E21" s="4">
        <v>51.39</v>
      </c>
      <c r="G21" s="10">
        <f t="shared" si="1"/>
        <v>117800</v>
      </c>
      <c r="M21" s="22">
        <v>46069</v>
      </c>
      <c r="N21" s="8"/>
      <c r="P21" s="4">
        <v>51.39</v>
      </c>
      <c r="Q21" s="6"/>
      <c r="R21" s="10">
        <f t="shared" si="0"/>
        <v>559000</v>
      </c>
    </row>
    <row r="22" spans="2:21">
      <c r="B22" s="22">
        <v>46070</v>
      </c>
      <c r="E22" s="4">
        <v>48.54</v>
      </c>
      <c r="G22" s="10">
        <f t="shared" si="1"/>
        <v>60800</v>
      </c>
      <c r="M22" s="22">
        <v>46070</v>
      </c>
      <c r="N22" s="8"/>
      <c r="P22" s="4">
        <v>48.54</v>
      </c>
      <c r="Q22" s="6"/>
      <c r="R22" s="10">
        <f t="shared" si="0"/>
        <v>274000</v>
      </c>
    </row>
    <row r="23" spans="2:21">
      <c r="B23" s="22">
        <v>46071</v>
      </c>
      <c r="E23" s="4">
        <v>46.65</v>
      </c>
      <c r="G23" s="10">
        <f t="shared" si="1"/>
        <v>23000</v>
      </c>
      <c r="M23" s="22">
        <v>46071</v>
      </c>
      <c r="N23" s="8"/>
      <c r="P23" s="4">
        <v>46.65</v>
      </c>
      <c r="Q23" s="6"/>
      <c r="R23" s="10">
        <f t="shared" si="0"/>
        <v>85000</v>
      </c>
    </row>
    <row r="24" spans="2:21">
      <c r="B24" s="22">
        <v>46072</v>
      </c>
      <c r="E24" s="4">
        <v>45.25</v>
      </c>
      <c r="G24" s="10">
        <f>IF($D$9="Long",(E24*$F$9)-($E$9*$F$9),($E$9*$F$9)-(E24*$F$9))</f>
        <v>-5000</v>
      </c>
      <c r="M24" s="22">
        <v>46072</v>
      </c>
      <c r="N24" s="8"/>
      <c r="P24" s="4">
        <v>45.25</v>
      </c>
      <c r="R24" s="10">
        <f t="shared" si="0"/>
        <v>-55000</v>
      </c>
    </row>
    <row r="25" spans="2:21">
      <c r="B25" s="22">
        <v>46073</v>
      </c>
      <c r="E25" s="4">
        <v>46.17</v>
      </c>
      <c r="G25" s="10">
        <f t="shared" ref="G25:G30" si="2">IF($D$9="Long",(E25*$F$9)-($E$9*$F$9),($E$9*$F$9)-(E25*$F$9))</f>
        <v>13400</v>
      </c>
      <c r="M25" s="22">
        <v>46073</v>
      </c>
      <c r="N25" s="8"/>
      <c r="P25" s="4">
        <v>46.17</v>
      </c>
      <c r="R25" s="10">
        <f t="shared" si="0"/>
        <v>37000</v>
      </c>
    </row>
    <row r="26" spans="2:21">
      <c r="B26" s="22">
        <v>46076</v>
      </c>
      <c r="E26" s="4">
        <v>47.2</v>
      </c>
      <c r="G26" s="10">
        <f t="shared" si="2"/>
        <v>34000</v>
      </c>
      <c r="M26" s="22">
        <v>46076</v>
      </c>
      <c r="N26" s="8"/>
      <c r="P26" s="4">
        <v>47.2</v>
      </c>
      <c r="R26" s="10">
        <f t="shared" si="0"/>
        <v>140000</v>
      </c>
    </row>
    <row r="27" spans="2:21">
      <c r="B27" s="22">
        <v>46077</v>
      </c>
      <c r="E27" s="4">
        <v>46.51</v>
      </c>
      <c r="G27" s="10">
        <f t="shared" si="2"/>
        <v>20200</v>
      </c>
      <c r="M27" s="22">
        <v>46077</v>
      </c>
      <c r="N27" s="8"/>
      <c r="P27" s="4">
        <v>46.51</v>
      </c>
      <c r="R27" s="10">
        <f t="shared" si="0"/>
        <v>71000</v>
      </c>
    </row>
    <row r="28" spans="2:21">
      <c r="B28" s="22">
        <v>46078</v>
      </c>
      <c r="E28" s="4">
        <v>45.85</v>
      </c>
      <c r="G28" s="10">
        <f t="shared" si="2"/>
        <v>7000</v>
      </c>
      <c r="M28" s="22">
        <v>46078</v>
      </c>
      <c r="N28" s="8"/>
      <c r="P28" s="4">
        <v>45.85</v>
      </c>
      <c r="R28" s="10">
        <f t="shared" si="0"/>
        <v>5000</v>
      </c>
    </row>
    <row r="29" spans="2:21">
      <c r="B29" s="22">
        <v>46079</v>
      </c>
      <c r="E29" s="4">
        <v>45.91</v>
      </c>
      <c r="G29" s="10">
        <f t="shared" si="2"/>
        <v>8199.9999999998836</v>
      </c>
      <c r="H29" s="31" t="s">
        <v>133</v>
      </c>
      <c r="I29" s="32"/>
      <c r="J29" s="33">
        <f>MIN(G11:G30)</f>
        <v>-12000</v>
      </c>
      <c r="M29" s="22">
        <v>46079</v>
      </c>
      <c r="N29" s="8"/>
      <c r="P29" s="4">
        <v>45.91</v>
      </c>
      <c r="R29" s="10">
        <f t="shared" si="0"/>
        <v>11000</v>
      </c>
      <c r="S29" s="31" t="s">
        <v>133</v>
      </c>
      <c r="T29" s="32"/>
      <c r="U29" s="33">
        <f>MIN(R11:R30)</f>
        <v>-90000</v>
      </c>
    </row>
    <row r="30" spans="2:21">
      <c r="B30" s="22">
        <v>46080</v>
      </c>
      <c r="E30" s="4">
        <v>44.9</v>
      </c>
      <c r="G30" s="10">
        <f t="shared" si="2"/>
        <v>-12000</v>
      </c>
      <c r="H30" s="34" t="s">
        <v>134</v>
      </c>
      <c r="I30" s="35"/>
      <c r="J30" s="36">
        <f>MAX(G11:G30)</f>
        <v>117800</v>
      </c>
      <c r="M30" s="22">
        <v>46080</v>
      </c>
      <c r="N30" s="8"/>
      <c r="P30" s="4">
        <v>44.9</v>
      </c>
      <c r="R30" s="10">
        <f t="shared" si="0"/>
        <v>-90000</v>
      </c>
      <c r="S30" s="34" t="s">
        <v>134</v>
      </c>
      <c r="T30" s="35"/>
      <c r="U30" s="36">
        <f>MAX(R11:R30)</f>
        <v>559000</v>
      </c>
    </row>
    <row r="35" spans="2:21">
      <c r="B35" s="26" t="s">
        <v>137</v>
      </c>
    </row>
    <row r="37" spans="2:21">
      <c r="B37" t="s">
        <v>135</v>
      </c>
      <c r="U37" s="70"/>
    </row>
    <row r="38" spans="2:21">
      <c r="B38" t="s">
        <v>131</v>
      </c>
    </row>
    <row r="39" spans="2:21">
      <c r="B39" t="s">
        <v>136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Sözleşmeler ve Risk Yönetimi</vt:lpstr>
      <vt:lpstr>Simülasyonlar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Ergun UNUTMAZ</dc:creator>
  <cp:lastModifiedBy>Ergun UNUTMAZ</cp:lastModifiedBy>
  <dcterms:created xsi:type="dcterms:W3CDTF">2026-02-19T07:51:54Z</dcterms:created>
  <dcterms:modified xsi:type="dcterms:W3CDTF">2026-03-02T09:02:15Z</dcterms:modified>
</cp:coreProperties>
</file>